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92.168.1.104\Melnikova\документы\windows\pc1\рабочее\Share\VII скликання\сессии\46 сесія\5. фінансові питання\5. внесення змін до 2019\"/>
    </mc:Choice>
  </mc:AlternateContent>
  <bookViews>
    <workbookView xWindow="0" yWindow="0" windowWidth="20490" windowHeight="7620"/>
  </bookViews>
  <sheets>
    <sheet name="Лист1 (3)" sheetId="3" r:id="rId1"/>
  </sheets>
  <definedNames>
    <definedName name="_xlnm.Print_Titles" localSheetId="0">'Лист1 (3)'!$10:$10</definedName>
    <definedName name="_xlnm.Print_Area" localSheetId="0">'Лист1 (3)'!$A$1:$J$245</definedName>
  </definedNames>
  <calcPr calcId="162913" fullCalcOnLoad="1"/>
</workbook>
</file>

<file path=xl/calcChain.xml><?xml version="1.0" encoding="utf-8"?>
<calcChain xmlns="http://schemas.openxmlformats.org/spreadsheetml/2006/main">
  <c r="H186" i="3" l="1"/>
  <c r="I186" i="3"/>
  <c r="J196" i="3"/>
  <c r="G196" i="3"/>
  <c r="J214" i="3"/>
  <c r="J237" i="3"/>
  <c r="G237" i="3"/>
  <c r="J236" i="3"/>
  <c r="G236" i="3"/>
  <c r="J235" i="3"/>
  <c r="G235" i="3"/>
  <c r="J234" i="3"/>
  <c r="G234" i="3"/>
  <c r="J233" i="3"/>
  <c r="G233" i="3"/>
  <c r="J232" i="3"/>
  <c r="G232" i="3"/>
  <c r="J231" i="3"/>
  <c r="G231" i="3"/>
  <c r="J230" i="3"/>
  <c r="G230" i="3"/>
  <c r="J229" i="3"/>
  <c r="I229" i="3"/>
  <c r="H229" i="3"/>
  <c r="G229" i="3"/>
  <c r="G228" i="3"/>
  <c r="I227" i="3"/>
  <c r="H227" i="3"/>
  <c r="G227" i="3"/>
  <c r="G226" i="3"/>
  <c r="G225" i="3"/>
  <c r="G224" i="3"/>
  <c r="I223" i="3"/>
  <c r="H223" i="3"/>
  <c r="G223" i="3"/>
  <c r="G222" i="3"/>
  <c r="I221" i="3"/>
  <c r="H221" i="3"/>
  <c r="G221" i="3"/>
  <c r="G220" i="3"/>
  <c r="H219" i="3"/>
  <c r="G219" i="3"/>
  <c r="G218" i="3"/>
  <c r="J217" i="3"/>
  <c r="I217" i="3"/>
  <c r="H217" i="3"/>
  <c r="G217" i="3"/>
  <c r="G216" i="3"/>
  <c r="G215" i="3"/>
  <c r="G214" i="3"/>
  <c r="G213" i="3"/>
  <c r="G212" i="3"/>
  <c r="G211" i="3"/>
  <c r="G210" i="3"/>
  <c r="G209" i="3"/>
  <c r="G208" i="3"/>
  <c r="G207" i="3"/>
  <c r="I206" i="3"/>
  <c r="H206" i="3"/>
  <c r="G206" i="3"/>
  <c r="G205" i="3"/>
  <c r="G204" i="3"/>
  <c r="G203" i="3"/>
  <c r="J203" i="3"/>
  <c r="I203" i="3"/>
  <c r="G202" i="3"/>
  <c r="G201" i="3"/>
  <c r="G200" i="3"/>
  <c r="G199" i="3"/>
  <c r="G198" i="3"/>
  <c r="J197" i="3"/>
  <c r="G197" i="3"/>
  <c r="J195" i="3"/>
  <c r="G195" i="3"/>
  <c r="G194" i="3"/>
  <c r="H193" i="3"/>
  <c r="G193" i="3"/>
  <c r="G192" i="3"/>
  <c r="J191" i="3"/>
  <c r="G191" i="3"/>
  <c r="J190" i="3"/>
  <c r="G190" i="3"/>
  <c r="J189" i="3"/>
  <c r="G189" i="3"/>
  <c r="J188" i="3"/>
  <c r="J186" i="3"/>
  <c r="G188" i="3"/>
  <c r="G186" i="3"/>
  <c r="G187" i="3"/>
  <c r="G185" i="3"/>
  <c r="I184" i="3"/>
  <c r="H184" i="3"/>
  <c r="G184" i="3"/>
  <c r="G183" i="3"/>
  <c r="G182" i="3"/>
  <c r="G181" i="3"/>
  <c r="G180" i="3"/>
  <c r="J179" i="3"/>
  <c r="G179" i="3"/>
  <c r="J178" i="3"/>
  <c r="G178" i="3"/>
  <c r="G177" i="3"/>
  <c r="G176" i="3"/>
  <c r="G175" i="3"/>
  <c r="G174" i="3"/>
  <c r="J173" i="3"/>
  <c r="I173" i="3"/>
  <c r="H173" i="3"/>
  <c r="G173" i="3"/>
  <c r="G172" i="3"/>
  <c r="G171" i="3"/>
  <c r="G170" i="3"/>
  <c r="G169" i="3"/>
  <c r="G168" i="3"/>
  <c r="G167" i="3"/>
  <c r="G166" i="3"/>
  <c r="G165" i="3"/>
  <c r="G164" i="3"/>
  <c r="G163" i="3"/>
  <c r="I162" i="3"/>
  <c r="H162" i="3"/>
  <c r="G162" i="3"/>
  <c r="G161" i="3"/>
  <c r="G160" i="3"/>
  <c r="G159" i="3"/>
  <c r="G158" i="3"/>
  <c r="I157" i="3"/>
  <c r="H157" i="3"/>
  <c r="G157" i="3"/>
  <c r="G156" i="3"/>
  <c r="I155" i="3"/>
  <c r="H155" i="3"/>
  <c r="G155" i="3"/>
  <c r="J154" i="3"/>
  <c r="I154" i="3"/>
  <c r="H154" i="3"/>
  <c r="G154" i="3"/>
  <c r="G153" i="3"/>
  <c r="H152" i="3"/>
  <c r="G152" i="3"/>
  <c r="G151" i="3"/>
  <c r="J150" i="3"/>
  <c r="I150" i="3"/>
  <c r="H150" i="3"/>
  <c r="G150" i="3"/>
  <c r="G149" i="3"/>
  <c r="G148" i="3"/>
  <c r="J147" i="3"/>
  <c r="I147" i="3"/>
  <c r="I142" i="3"/>
  <c r="H147" i="3"/>
  <c r="G147" i="3"/>
  <c r="G146" i="3"/>
  <c r="G145" i="3"/>
  <c r="G144" i="3"/>
  <c r="J143" i="3"/>
  <c r="I143" i="3"/>
  <c r="H143" i="3"/>
  <c r="G143" i="3"/>
  <c r="J142" i="3"/>
  <c r="G141" i="3"/>
  <c r="G140" i="3"/>
  <c r="G139" i="3"/>
  <c r="G138" i="3"/>
  <c r="H137" i="3"/>
  <c r="G137" i="3"/>
  <c r="J136" i="3"/>
  <c r="I136" i="3"/>
  <c r="H136" i="3"/>
  <c r="G136" i="3"/>
  <c r="G135" i="3"/>
  <c r="J134" i="3"/>
  <c r="I134" i="3"/>
  <c r="I132" i="3"/>
  <c r="G132" i="3"/>
  <c r="H134" i="3"/>
  <c r="G134" i="3"/>
  <c r="G133" i="3"/>
  <c r="J132" i="3"/>
  <c r="H132" i="3"/>
  <c r="G131" i="3"/>
  <c r="I130" i="3"/>
  <c r="H130" i="3"/>
  <c r="G130" i="3"/>
  <c r="G129" i="3"/>
  <c r="G128" i="3"/>
  <c r="G127" i="3"/>
  <c r="G126" i="3"/>
  <c r="G125" i="3"/>
  <c r="G124" i="3"/>
  <c r="G123" i="3"/>
  <c r="G122" i="3"/>
  <c r="G121" i="3"/>
  <c r="G120" i="3"/>
  <c r="H118" i="3"/>
  <c r="G118" i="3"/>
  <c r="G117" i="3"/>
  <c r="G116" i="3"/>
  <c r="G115" i="3"/>
  <c r="G114" i="3"/>
  <c r="I113" i="3"/>
  <c r="H113" i="3"/>
  <c r="G113" i="3"/>
  <c r="G112" i="3"/>
  <c r="H111" i="3"/>
  <c r="G111" i="3"/>
  <c r="I110" i="3"/>
  <c r="G110" i="3"/>
  <c r="G109" i="3"/>
  <c r="G108" i="3"/>
  <c r="I107" i="3"/>
  <c r="H107" i="3"/>
  <c r="G107" i="3"/>
  <c r="G106" i="3"/>
  <c r="I105" i="3"/>
  <c r="H105" i="3"/>
  <c r="G105" i="3"/>
  <c r="G104" i="3"/>
  <c r="J103" i="3"/>
  <c r="I103" i="3"/>
  <c r="I119" i="3"/>
  <c r="H103" i="3"/>
  <c r="H119" i="3"/>
  <c r="G119" i="3"/>
  <c r="G103" i="3"/>
  <c r="G102" i="3"/>
  <c r="G101" i="3"/>
  <c r="G100" i="3"/>
  <c r="G99" i="3"/>
  <c r="J98" i="3"/>
  <c r="I98" i="3"/>
  <c r="H98" i="3"/>
  <c r="G98" i="3"/>
  <c r="J97" i="3"/>
  <c r="I97" i="3"/>
  <c r="G96" i="3"/>
  <c r="G95" i="3"/>
  <c r="G94" i="3"/>
  <c r="G93" i="3"/>
  <c r="G92" i="3"/>
  <c r="G91" i="3"/>
  <c r="G90" i="3"/>
  <c r="G89" i="3"/>
  <c r="G88" i="3"/>
  <c r="G87" i="3"/>
  <c r="G86" i="3"/>
  <c r="G85" i="3"/>
  <c r="G84" i="3"/>
  <c r="G83" i="3"/>
  <c r="G82" i="3"/>
  <c r="H81" i="3"/>
  <c r="G81" i="3"/>
  <c r="G80" i="3"/>
  <c r="I79" i="3"/>
  <c r="H79" i="3"/>
  <c r="G79" i="3"/>
  <c r="G78" i="3"/>
  <c r="G77" i="3"/>
  <c r="I76" i="3"/>
  <c r="H76" i="3"/>
  <c r="G76" i="3"/>
  <c r="G75" i="3"/>
  <c r="G74" i="3"/>
  <c r="J73" i="3"/>
  <c r="I73" i="3"/>
  <c r="G72" i="3"/>
  <c r="G71" i="3"/>
  <c r="H70" i="3"/>
  <c r="G70" i="3"/>
  <c r="G69" i="3"/>
  <c r="G68" i="3"/>
  <c r="I67" i="3"/>
  <c r="H67" i="3"/>
  <c r="G67" i="3"/>
  <c r="G66" i="3"/>
  <c r="G65" i="3"/>
  <c r="G64" i="3"/>
  <c r="G63" i="3"/>
  <c r="G62" i="3"/>
  <c r="G61" i="3"/>
  <c r="G60" i="3"/>
  <c r="G59" i="3"/>
  <c r="G58" i="3"/>
  <c r="G57" i="3"/>
  <c r="G56" i="3"/>
  <c r="G55" i="3"/>
  <c r="G54" i="3"/>
  <c r="G53" i="3"/>
  <c r="G52" i="3"/>
  <c r="G51" i="3"/>
  <c r="G50" i="3"/>
  <c r="G49" i="3"/>
  <c r="G48" i="3"/>
  <c r="I47" i="3"/>
  <c r="H47" i="3"/>
  <c r="G47" i="3"/>
  <c r="G46" i="3"/>
  <c r="G45" i="3"/>
  <c r="I44" i="3"/>
  <c r="G44" i="3"/>
  <c r="G43" i="3"/>
  <c r="G42" i="3"/>
  <c r="G41" i="3"/>
  <c r="G40" i="3"/>
  <c r="I39" i="3"/>
  <c r="H39" i="3"/>
  <c r="G39" i="3"/>
  <c r="G38" i="3"/>
  <c r="G37" i="3"/>
  <c r="G36" i="3"/>
  <c r="G35" i="3"/>
  <c r="G34" i="3"/>
  <c r="G33" i="3"/>
  <c r="G32" i="3"/>
  <c r="G31" i="3"/>
  <c r="G30" i="3"/>
  <c r="G29" i="3"/>
  <c r="G28" i="3"/>
  <c r="G27" i="3"/>
  <c r="J26" i="3"/>
  <c r="I26" i="3"/>
  <c r="H26" i="3"/>
  <c r="G26" i="3"/>
  <c r="G25" i="3"/>
  <c r="G24" i="3"/>
  <c r="G23" i="3"/>
  <c r="G22" i="3"/>
  <c r="G21" i="3"/>
  <c r="G20" i="3"/>
  <c r="G19" i="3"/>
  <c r="G18" i="3"/>
  <c r="I17" i="3"/>
  <c r="I13" i="3"/>
  <c r="I238" i="3"/>
  <c r="H17" i="3"/>
  <c r="G17" i="3"/>
  <c r="G16" i="3"/>
  <c r="H15" i="3"/>
  <c r="G15" i="3"/>
  <c r="G14" i="3"/>
  <c r="J13" i="3"/>
  <c r="J238" i="3"/>
  <c r="H13" i="3"/>
  <c r="H73" i="3"/>
  <c r="G73" i="3"/>
  <c r="H97" i="3"/>
  <c r="G97" i="3"/>
  <c r="H142" i="3"/>
  <c r="G142" i="3"/>
  <c r="G13" i="3"/>
  <c r="H238" i="3"/>
  <c r="G238" i="3"/>
  <c r="H250" i="3"/>
</calcChain>
</file>

<file path=xl/sharedStrings.xml><?xml version="1.0" encoding="utf-8"?>
<sst xmlns="http://schemas.openxmlformats.org/spreadsheetml/2006/main" count="1013" uniqueCount="588">
  <si>
    <t>Додаток 7</t>
  </si>
  <si>
    <t>Загальний фонд</t>
  </si>
  <si>
    <t>Спеціальний фонд</t>
  </si>
  <si>
    <t>Виконавчий комітет Мелітопольської міської ради Запорізької області</t>
  </si>
  <si>
    <t>1090</t>
  </si>
  <si>
    <t>1030</t>
  </si>
  <si>
    <t>0830</t>
  </si>
  <si>
    <t>0421</t>
  </si>
  <si>
    <t>180409</t>
  </si>
  <si>
    <t>Внески органів влади Автономної Республіки Крим та органів місцевого самоврядування у статутні капітали суб'єктів підприємницької діяльності</t>
  </si>
  <si>
    <t>Охорона і раціональне використання земель</t>
  </si>
  <si>
    <t>0470</t>
  </si>
  <si>
    <t>0490</t>
  </si>
  <si>
    <t>200700</t>
  </si>
  <si>
    <t>0540</t>
  </si>
  <si>
    <t>Інші природоохоронні заходи</t>
  </si>
  <si>
    <t>0320</t>
  </si>
  <si>
    <t xml:space="preserve"> Видатки на запобігання та ліквідації надзвичайних ситуацій та наслідків стихийного лиха</t>
  </si>
  <si>
    <t>0133</t>
  </si>
  <si>
    <t>250404</t>
  </si>
  <si>
    <t>Інші видатки</t>
  </si>
  <si>
    <t>Управління молоді та спорту Мелітопольської міської ради Запорізької області</t>
  </si>
  <si>
    <t>Відділ охорони здоров"я Мелітопольської міської ради Запорізької області</t>
  </si>
  <si>
    <t>080101</t>
  </si>
  <si>
    <t xml:space="preserve">Лікарні </t>
  </si>
  <si>
    <t>080102</t>
  </si>
  <si>
    <t xml:space="preserve">Територіальні медичні об'єднання </t>
  </si>
  <si>
    <t>081002</t>
  </si>
  <si>
    <t>0763</t>
  </si>
  <si>
    <t>Інші заходи по охороні здоров"я</t>
  </si>
  <si>
    <t>Міська програма "Медична допомога ветеранів війни та прирівняних до них (стаціонарне та амбулаторне лікування) на 2014 рік" від 30.10.2013 №5/28</t>
  </si>
  <si>
    <t>Управління соціального захисту населення  Мелітопольської міської ради Запорізької області</t>
  </si>
  <si>
    <t>Інші видатки на соціальний захист ветеранів війни та праці</t>
  </si>
  <si>
    <t>1040</t>
  </si>
  <si>
    <t>Управління житлово-комунального господарства Мелітопольської міської ради Запорізької області</t>
  </si>
  <si>
    <t>0620</t>
  </si>
  <si>
    <t>Благоустрій міста</t>
  </si>
  <si>
    <t>0456</t>
  </si>
  <si>
    <t>6650</t>
  </si>
  <si>
    <t>Управління комунальною власністю Мелітопольської міської ради Запорізької області</t>
  </si>
  <si>
    <t>Міська програма "Проведення експертно - грошової оцінки землі на території м. Мелітополя" на 2015 рік  від 29.05.2015 №5/22</t>
  </si>
  <si>
    <t>Відділ культури Мелітопольсьої міської ради Запорізької області</t>
  </si>
  <si>
    <t>0829</t>
  </si>
  <si>
    <t>Відділ капітального будівництва Мелітопольської міської ради Запорізької області</t>
  </si>
  <si>
    <t>0910</t>
  </si>
  <si>
    <t>0921</t>
  </si>
  <si>
    <t>0960</t>
  </si>
  <si>
    <t>0990</t>
  </si>
  <si>
    <t>0731</t>
  </si>
  <si>
    <t>0810</t>
  </si>
  <si>
    <t>0411</t>
  </si>
  <si>
    <t xml:space="preserve">Начальник фінансового управління Мелітопольської міської ради </t>
  </si>
  <si>
    <t>Міська програма "Заходи з землеустрою та охорони земель у м.Мелітополі Запорізької областік" від 23.12.2014 №2/61</t>
  </si>
  <si>
    <t>Міська програма "Заходи, спрямовані на пропаганду охорони навколишнього природного середовища" від 25.12.2015р. №1/52</t>
  </si>
  <si>
    <t>Міська програма " Підтримка проекту грантової допомоги в рамках проекту людської безпеки "Кусаноне" від 25.12.2015р. №1/73</t>
  </si>
  <si>
    <t>Запорізької області  ___скликання</t>
  </si>
  <si>
    <t>Управління освіти Мелітопольської міської ради Запорізької області</t>
  </si>
  <si>
    <t>070807</t>
  </si>
  <si>
    <t>Інші освітні програми</t>
  </si>
  <si>
    <t>Міська програма "Вчитель" від 26.02.2016 №5/3</t>
  </si>
  <si>
    <t>Міська програма 'Охорона та громадський порядок" від 15.04.2016 № 3/5</t>
  </si>
  <si>
    <t>1060</t>
  </si>
  <si>
    <t>Міська програма "Поповнення статутного капіталу комунального підприємства "Проектно-виробниче архітектурно-планувальне бюро" Мелітопольської міської ради Запорізької області''  від 25.12.2015 № 1/57</t>
  </si>
  <si>
    <t>Міська програма "Проведення експертизи генерального плану м.Мелітополя" від 27.05.2016 № 5/4</t>
  </si>
  <si>
    <t>Мелітопольський міський голова</t>
  </si>
  <si>
    <t>Міська програма "Забезпечення житлом дітей-сиріт та дітей, позбавлених батьківського піклування, а також осіб з їх числа на 2016-2018 роки у м. Мелітополі" від 14.07.2016 №2/7</t>
  </si>
  <si>
    <t>120201</t>
  </si>
  <si>
    <t>Періодичні видання (газети та журнали)</t>
  </si>
  <si>
    <t xml:space="preserve"> Міська програма "Фінансова підтримка КУ "Редакція Мелітопольської міськрайонної газети "Новий день" на 2014-2016 роки" від 22.01.2014р. № 5/4</t>
  </si>
  <si>
    <t>1050</t>
  </si>
  <si>
    <t>0310000</t>
  </si>
  <si>
    <t>0313202</t>
  </si>
  <si>
    <t>Соціальний захист ветеранів війни та праці</t>
  </si>
  <si>
    <t>Фінансова підтримка громадських організацій інвалідів і ветеранів</t>
  </si>
  <si>
    <t>0317211</t>
  </si>
  <si>
    <t xml:space="preserve">Сприяння діяльності телебачення і радіомовлення </t>
  </si>
  <si>
    <t>Будівництво та придбання житла для окремих категорій населення</t>
  </si>
  <si>
    <t>0317470</t>
  </si>
  <si>
    <t>0317810</t>
  </si>
  <si>
    <t>0319180</t>
  </si>
  <si>
    <t>0318021</t>
  </si>
  <si>
    <t>0318080</t>
  </si>
  <si>
    <t>0318600</t>
  </si>
  <si>
    <t>1100000</t>
  </si>
  <si>
    <t>Сприяння розвитку малого та середнього підприємництва</t>
  </si>
  <si>
    <t>Внески до статутного капіталу суб"єктів господарювання</t>
  </si>
  <si>
    <t>Надання позашкільної освіти позашкiльними закладами освiти, заходи iз позашкiльної роботи з дiтьми</t>
  </si>
  <si>
    <t>Проведення навчально-тренувальних зборів і змагань з олімпійських видів спорту</t>
  </si>
  <si>
    <t>Оздоровлення та відпочинок дітей (крім заходів з оздоровлення дітей, що здійснюються за рахунок коштів на оздоровлення громадян, які постраждали внаслідок Чорнобильської катастрофи)</t>
  </si>
  <si>
    <t>Організація та проведення громадських робіт</t>
  </si>
  <si>
    <t>Забезпечення надійного та безперебійного функціонування житлово-експлуатаційного господарства</t>
  </si>
  <si>
    <t>4016010</t>
  </si>
  <si>
    <t>Утримання та розвиток інфраструктури доріг</t>
  </si>
  <si>
    <t>Заходи з енергозбереження</t>
  </si>
  <si>
    <t>4018600</t>
  </si>
  <si>
    <t>4716650</t>
  </si>
  <si>
    <t>Забезпечення функціонування комбінатів комунальних підприємств, районних виробничих об'єднань та інших підприємств, установ та організацій житлово-комунального господарства</t>
  </si>
  <si>
    <t>4016130</t>
  </si>
  <si>
    <t>3202</t>
  </si>
  <si>
    <t>7810</t>
  </si>
  <si>
    <t>8600</t>
  </si>
  <si>
    <t>3140</t>
  </si>
  <si>
    <t>5011</t>
  </si>
  <si>
    <t>3201</t>
  </si>
  <si>
    <t>6010</t>
  </si>
  <si>
    <t>6130</t>
  </si>
  <si>
    <t>6060</t>
  </si>
  <si>
    <t>7470</t>
  </si>
  <si>
    <t>7310</t>
  </si>
  <si>
    <t>0180</t>
  </si>
  <si>
    <t>1020</t>
  </si>
  <si>
    <t>Міська програма "Нарощування матеріального резерву для запобігання та ліквідації надзвичайних ситуацій техногенного і природного характеру та їх наслідків"   від 15.12.2016 №2/37</t>
  </si>
  <si>
    <t>Міська програма "Розвиток позашкільної освіти" від 08.12.2016   № 2/2</t>
  </si>
  <si>
    <t>Міська програма "Пандус" від 08.12.2016 № 2/21</t>
  </si>
  <si>
    <t>0316324</t>
  </si>
  <si>
    <t>6324</t>
  </si>
  <si>
    <t>3160</t>
  </si>
  <si>
    <t>5012</t>
  </si>
  <si>
    <t>Проведення навчально-тренувальних зборів і змагань з неолімпійських видів спорту</t>
  </si>
  <si>
    <t>Реалізація державної політики у молодіжній сфері</t>
  </si>
  <si>
    <t>Інші заходи та заклади молодіжної політики</t>
  </si>
  <si>
    <t>0316320</t>
  </si>
  <si>
    <t>6320</t>
  </si>
  <si>
    <t>Надання допомоги у вирішенні житлових питань</t>
  </si>
  <si>
    <t>5010</t>
  </si>
  <si>
    <t>Проведення спортивної роботи в регіоні</t>
  </si>
  <si>
    <t>Програми і централізовані заходи у галузі охорони здоров"я</t>
  </si>
  <si>
    <t>3130</t>
  </si>
  <si>
    <t>Здійснення соціальної роботи з вразливими категоріями населення</t>
  </si>
  <si>
    <t>4016020</t>
  </si>
  <si>
    <t>6020</t>
  </si>
  <si>
    <t>Капітальний ремонт об"єктів житлового господарства</t>
  </si>
  <si>
    <t>Міська програма "Фінансова підтримка громадської організації Мелітопольського міського товариства інвалідів Запорізького обласного об'єднання Союзу організацій інвалідів України" від 08.12.2016 №2/30</t>
  </si>
  <si>
    <t>3030</t>
  </si>
  <si>
    <t>3031</t>
  </si>
  <si>
    <t>3033</t>
  </si>
  <si>
    <t>1070</t>
  </si>
  <si>
    <t>Надання пільг окремим категоріям громадян з оплати послуг зв'язку</t>
  </si>
  <si>
    <t>Компенсаційні виплати за пільговий проїзд окремих категорій громадян на залізничному транспорті</t>
  </si>
  <si>
    <t>2010</t>
  </si>
  <si>
    <t>Багатопрофільна стаціонарна медична допомога населенню</t>
  </si>
  <si>
    <t>Міська програма "Підготовка кадрів для житлово-комунального господарства міста Мелітополя на 2012-2017 роки" від 07.08.2014 №5/20</t>
  </si>
  <si>
    <t xml:space="preserve">Фінансове управління Мелітопольської міської ради Запорізької області </t>
  </si>
  <si>
    <t>Субвенція з місцевого бюджету державному бюджету на виконання програм соціально -економічного та культурного розвитку регіонів</t>
  </si>
  <si>
    <t>76</t>
  </si>
  <si>
    <t>7618370</t>
  </si>
  <si>
    <t>8370</t>
  </si>
  <si>
    <t>Міська програма "Запобігання та ліквідація надзвичайних ситуацій техногенного та природного характеру" від 17.02.2017 № 4/15</t>
  </si>
  <si>
    <t>Міська програма "Фінансова підтримка громадської організації «Центр «Побратим»" від 17.02.2017 №4/9</t>
  </si>
  <si>
    <t>Міська програма "Громадський порядок" від 27.04.2017 №1/15</t>
  </si>
  <si>
    <t>Міська програма "Матеріально-технічне забезпечення Мелітопольського МВ УСБУ в Запорізькій області" від 27.04.2017 №1/13</t>
  </si>
  <si>
    <t>до рішення ___ сесії Мелітопольської міської ради</t>
  </si>
  <si>
    <t>від ______________ №______</t>
  </si>
  <si>
    <t>7211</t>
  </si>
  <si>
    <t>Міська програма "Поповнення статутного капіталу КП 'Телерадіокомпанія 'Мелітополь" Мелітопольської міської ради Запорізької області"  від 26.06.2017 № 5/4</t>
  </si>
  <si>
    <t>Міська програма "Заходи з припинення юридичних осіб комунальної власності територіальної громади м. Мелітополя, які підлягають ліквідації" від 27.04.2017 № 1/12</t>
  </si>
  <si>
    <t>Міська програма "Надання шефської допомоги військовим частинам Збройних Сил України та Національної гвардії України" від 27.04.2017 №1/6</t>
  </si>
  <si>
    <t>4516320</t>
  </si>
  <si>
    <t>4516324</t>
  </si>
  <si>
    <t>Міська програма "Матеріально-технічне забезпечення Державної установи "Мелітопольська установа виконання покарань (№144)" від 26.06.2017 №5/16</t>
  </si>
  <si>
    <t>Міська програма "Матеріально-технічне забезпечення регіонального сервісного центру МВС в Запорізькій області" від 26.06.2017 №5/17</t>
  </si>
  <si>
    <t>Служба у справах дітей Мелітопольської міської ради Запорізької області</t>
  </si>
  <si>
    <t>3110</t>
  </si>
  <si>
    <t>Заклади і заходи з питань дітей та їх соціального захисту</t>
  </si>
  <si>
    <t>3112</t>
  </si>
  <si>
    <t>Заходи державної політики з питань дітей та їх соціального захисту</t>
  </si>
  <si>
    <t>Міська програма "Покращення функціонування органу Державної казначейської служби України та якості обслуговування" від 21.08.2017 № 4/9</t>
  </si>
  <si>
    <t>Міська програма "Підвищення рівня обслуговування платників податків у м. Мелітополі" від 21.08.2017 № 4/8</t>
  </si>
  <si>
    <t>0200000</t>
  </si>
  <si>
    <t>0600000</t>
  </si>
  <si>
    <t>0700000</t>
  </si>
  <si>
    <t>0800000</t>
  </si>
  <si>
    <t>0900000</t>
  </si>
  <si>
    <t>3100000</t>
  </si>
  <si>
    <t>1000000</t>
  </si>
  <si>
    <t>0217610</t>
  </si>
  <si>
    <t>7610</t>
  </si>
  <si>
    <t>0217640</t>
  </si>
  <si>
    <t>7640</t>
  </si>
  <si>
    <t>0217680</t>
  </si>
  <si>
    <t>7680</t>
  </si>
  <si>
    <t>Членські внески до асоціацій органів місцевого самоврядування</t>
  </si>
  <si>
    <t>0217693</t>
  </si>
  <si>
    <t>0217690</t>
  </si>
  <si>
    <t>7690</t>
  </si>
  <si>
    <t>7693</t>
  </si>
  <si>
    <t>Інша економічна діяльність</t>
  </si>
  <si>
    <t>Інші заходи, пов'язані з економічною діяльністю</t>
  </si>
  <si>
    <t>8110</t>
  </si>
  <si>
    <t>Природоохоронні заходи за рахунок цільових фондів</t>
  </si>
  <si>
    <t>8340</t>
  </si>
  <si>
    <t>0218340</t>
  </si>
  <si>
    <t>0218110</t>
  </si>
  <si>
    <t>Інші програми, заклади та заходи у сфері освіти</t>
  </si>
  <si>
    <t>0611160</t>
  </si>
  <si>
    <t>1160</t>
  </si>
  <si>
    <t>1113130</t>
  </si>
  <si>
    <t>1113133</t>
  </si>
  <si>
    <t>3133</t>
  </si>
  <si>
    <t>1115020</t>
  </si>
  <si>
    <t>5020</t>
  </si>
  <si>
    <t>1115022</t>
  </si>
  <si>
    <t>5022</t>
  </si>
  <si>
    <t>0712140</t>
  </si>
  <si>
    <t>2140</t>
  </si>
  <si>
    <t>0712141</t>
  </si>
  <si>
    <t>2141</t>
  </si>
  <si>
    <t>2150</t>
  </si>
  <si>
    <t>Програми і централізовані заходи з імунопрофілактики</t>
  </si>
  <si>
    <t>Інші  програми, заклади та заходи у сфері охорони здоров’я</t>
  </si>
  <si>
    <t>0712150</t>
  </si>
  <si>
    <t>0813030</t>
  </si>
  <si>
    <t>Надання пільг з оплати послуг зв’язку, інших передбачених законодавством пільг окремим категоріям громадян та компенсації за пільговий проїзд окремих категорій громадян</t>
  </si>
  <si>
    <t>0813031</t>
  </si>
  <si>
    <t>Надання інших пільг окремим категоріям громадян відповідно до законодавства</t>
  </si>
  <si>
    <t>3032</t>
  </si>
  <si>
    <t>0813032</t>
  </si>
  <si>
    <t>0813033</t>
  </si>
  <si>
    <t>Компенсаційні виплати на пільговий проїзд автомобільним транспортом окремим категоріям громадян</t>
  </si>
  <si>
    <t>3035</t>
  </si>
  <si>
    <t>0813035</t>
  </si>
  <si>
    <t>0813120</t>
  </si>
  <si>
    <t>3120</t>
  </si>
  <si>
    <t>Заходи державної політики з питань сім'ї</t>
  </si>
  <si>
    <t>3123</t>
  </si>
  <si>
    <t>0813123</t>
  </si>
  <si>
    <t>0813133</t>
  </si>
  <si>
    <t>0813130</t>
  </si>
  <si>
    <t>0813140</t>
  </si>
  <si>
    <t>0813160</t>
  </si>
  <si>
    <t>0813230</t>
  </si>
  <si>
    <t>3230</t>
  </si>
  <si>
    <t>Інші заклади та заходи</t>
  </si>
  <si>
    <t>0913110</t>
  </si>
  <si>
    <t>0913112</t>
  </si>
  <si>
    <t>1200000</t>
  </si>
  <si>
    <t>1216010</t>
  </si>
  <si>
    <t>Утримання та ефективна експлуатація об’єктів житлово-комунального господарства</t>
  </si>
  <si>
    <t>Експлуатація та технічне обслуговування житлового фонду</t>
  </si>
  <si>
    <t>6011</t>
  </si>
  <si>
    <t>6015</t>
  </si>
  <si>
    <t>6017</t>
  </si>
  <si>
    <t>Забезпечення надійної та безперебійної експлуатації ліфтів</t>
  </si>
  <si>
    <t xml:space="preserve">Інша діяльність, пов’язана з експлуатацією об’єктів житлово-комунального господарства </t>
  </si>
  <si>
    <t>1216011</t>
  </si>
  <si>
    <t>1216015</t>
  </si>
  <si>
    <t>1216017</t>
  </si>
  <si>
    <t>6030</t>
  </si>
  <si>
    <t>Організація благоустрою населених пунктів</t>
  </si>
  <si>
    <t>1216030</t>
  </si>
  <si>
    <t>1217460</t>
  </si>
  <si>
    <t>7460</t>
  </si>
  <si>
    <t>1217461</t>
  </si>
  <si>
    <t>7461</t>
  </si>
  <si>
    <t>1217640</t>
  </si>
  <si>
    <t>Утримання та розвиток автомобільних доріг та дорожньої інфраструктури</t>
  </si>
  <si>
    <t>Утримання та розвиток автомобільних доріг та дорожньої інфраструктури за рахунок коштів місцевого бюджету</t>
  </si>
  <si>
    <t>3117130</t>
  </si>
  <si>
    <t>7130</t>
  </si>
  <si>
    <t>Здійснення  заходів із землеустрою</t>
  </si>
  <si>
    <t>3117650</t>
  </si>
  <si>
    <t>7650</t>
  </si>
  <si>
    <t>Проведення експертної  грошової  оцінки  земельної ділянки чи права на неї</t>
  </si>
  <si>
    <t>4080</t>
  </si>
  <si>
    <t>1014080</t>
  </si>
  <si>
    <t>Інші заклади та заходи в галузі культури і мистецтва</t>
  </si>
  <si>
    <t>1500000</t>
  </si>
  <si>
    <t>1511020</t>
  </si>
  <si>
    <t>1512010</t>
  </si>
  <si>
    <t>1512110</t>
  </si>
  <si>
    <t>2110</t>
  </si>
  <si>
    <t>1512111</t>
  </si>
  <si>
    <t>2111</t>
  </si>
  <si>
    <t>0725</t>
  </si>
  <si>
    <t>Первинна медична допомога населенню, що надається центрами первинної медичної (медико-санітарної) допомоги</t>
  </si>
  <si>
    <t>1517310</t>
  </si>
  <si>
    <t>0443</t>
  </si>
  <si>
    <t>Будівництво об'єктів житлово-комунального господарства</t>
  </si>
  <si>
    <t>Інші заходи у сфері засобів масової інформації</t>
  </si>
  <si>
    <t>8420</t>
  </si>
  <si>
    <t>Міська програма "Імунопрофілактика та туберкулінодіагностіка населення міста" від 29.11.2017 №  3/7</t>
  </si>
  <si>
    <t xml:space="preserve">Міська програма "Соціальне таксі" від 29.11.2017 № 3/23 </t>
  </si>
  <si>
    <t>Міська програма "Капітальний ремонт внутрішньоквартальних  проїздних доріг"  від 29.11.2017 №  3/34</t>
  </si>
  <si>
    <t xml:space="preserve">Міська програма "Заходи, спрямовані на охорону та раціональне використання природних ресурсів" від 29.11.2017 № 3/67 </t>
  </si>
  <si>
    <t>Заходи із запобігання та ліквідації надзвичайних ситуацій та наслідків стихійного лиха</t>
  </si>
  <si>
    <t>0611162</t>
  </si>
  <si>
    <t>1162</t>
  </si>
  <si>
    <t>Інші програми та заходи у сфері освіти</t>
  </si>
  <si>
    <t>0712152</t>
  </si>
  <si>
    <t>2152</t>
  </si>
  <si>
    <t>Інші програми та заходи у сфері охорони здоров’я</t>
  </si>
  <si>
    <t>Надання соціальних гарантій фізичним особам, які надають соціальні послуги громадянам похилого віку, особам з інвалідністю, дітям з інвалідністю, хворим, які не здатні до самообслуговування і потребують сторонньої допомоги</t>
  </si>
  <si>
    <t>0813190</t>
  </si>
  <si>
    <t>3190</t>
  </si>
  <si>
    <t>0813192</t>
  </si>
  <si>
    <t>3192</t>
  </si>
  <si>
    <t>0813210</t>
  </si>
  <si>
    <t>3210</t>
  </si>
  <si>
    <t>0813240</t>
  </si>
  <si>
    <t>3240</t>
  </si>
  <si>
    <t>0813242</t>
  </si>
  <si>
    <t>3242</t>
  </si>
  <si>
    <t>Інші заходи у сфері соціального захисту і соціального забезпечення</t>
  </si>
  <si>
    <t>1014082</t>
  </si>
  <si>
    <t>4082</t>
  </si>
  <si>
    <t>Інші заходи в галузі культури і мистецтва</t>
  </si>
  <si>
    <t>0218420</t>
  </si>
  <si>
    <t>Надання фінансової підтримки громадським організаціям ветеранів і осіб з інвалідністю, діяльність яких має соціальну спрямованість</t>
  </si>
  <si>
    <t>0213190</t>
  </si>
  <si>
    <t>0213192</t>
  </si>
  <si>
    <t>Здійснення фізкультурно-спортивної та реабілітаційної роботи серед осіб з інвалідністю</t>
  </si>
  <si>
    <t>Проведення навчально-тренувальних зборів і змагань та заходів зі спорту осіб з інвалідністю</t>
  </si>
  <si>
    <t>Первинна медична допомога населенню</t>
  </si>
  <si>
    <t>1216090</t>
  </si>
  <si>
    <t>6090</t>
  </si>
  <si>
    <t>0640</t>
  </si>
  <si>
    <t>Інша діяльність у сфері житлово-комунального господарства</t>
  </si>
  <si>
    <t>7670</t>
  </si>
  <si>
    <t>1217670</t>
  </si>
  <si>
    <t>0911060</t>
  </si>
  <si>
    <t>Забезпечення належних умов для виховання та розвитку дітей-сиріт і дітей, позбавлених батьківського піклування, в дитячих будинках, у тому числі сімейного типу, прийомних сім’ях, сім’ях патронатного вихователя</t>
  </si>
  <si>
    <t>0817690</t>
  </si>
  <si>
    <t>0817693</t>
  </si>
  <si>
    <t>Інші заходи, пов"язані з економічною діяльністю</t>
  </si>
  <si>
    <t>0218310</t>
  </si>
  <si>
    <t>0218311</t>
  </si>
  <si>
    <t>0218330</t>
  </si>
  <si>
    <t>8310</t>
  </si>
  <si>
    <t>8311</t>
  </si>
  <si>
    <t>8330</t>
  </si>
  <si>
    <t>0511</t>
  </si>
  <si>
    <t>Запобігання та ліквідація забруднення навколишнього природного середовища</t>
  </si>
  <si>
    <t>Охорона та раціональне використання природних ресурсів</t>
  </si>
  <si>
    <t xml:space="preserve">Інша діяльність у сфері екології та охорони природних ресурсів </t>
  </si>
  <si>
    <t>3117690</t>
  </si>
  <si>
    <t>3117693</t>
  </si>
  <si>
    <t>3116080</t>
  </si>
  <si>
    <t>3116082</t>
  </si>
  <si>
    <t>6080</t>
  </si>
  <si>
    <t>6082</t>
  </si>
  <si>
    <t>0610</t>
  </si>
  <si>
    <t xml:space="preserve">Реалізація державних та місцевих житлових програм </t>
  </si>
  <si>
    <t>Придбання житла для окремих категорій населення відповідно до законодавства</t>
  </si>
  <si>
    <t>3117670</t>
  </si>
  <si>
    <t>1115060</t>
  </si>
  <si>
    <t>1115062</t>
  </si>
  <si>
    <t>5062</t>
  </si>
  <si>
    <t>5060</t>
  </si>
  <si>
    <t>Інші заходи з розвитку фізичної культури та спорту</t>
  </si>
  <si>
    <t>Підтримка спорту вищих досягнень та організацій, які здійснюють фізкультурно-спортивну діяльність в регіоні</t>
  </si>
  <si>
    <t>Міська програма "Забезпечення дитячих будинків сімейного типу" від 07.02.2018 №4/5</t>
  </si>
  <si>
    <t>Міська програма «Поповнення статутного капіталу КП«Комунальна власність» ММР ЗО" від 07.02.2018 №4/3</t>
  </si>
  <si>
    <t>0160</t>
  </si>
  <si>
    <t>0217670</t>
  </si>
  <si>
    <t>Міська програма "Поповнення статутного капіталу КП "Телерадіокомпанія "Мелітополь" Мелітопольської міської ради Запорізької області"  від  30.03.2018  № 5/6</t>
  </si>
  <si>
    <t>1512030</t>
  </si>
  <si>
    <t>2030</t>
  </si>
  <si>
    <t>0733</t>
  </si>
  <si>
    <t>Лікарсько-акушерська допомога вагітним, породіллям та новонародженим</t>
  </si>
  <si>
    <t>Надання загальної середньої освіти загальноосвітніми навчальними закладами (в т. ч. школою-дитячим садком, інтернатом при школі), спеціалізованими школами, ліцеями, гімназіями, колегіумами</t>
  </si>
  <si>
    <t>1514060</t>
  </si>
  <si>
    <t>4060</t>
  </si>
  <si>
    <t>0828</t>
  </si>
  <si>
    <t>Забезпечення діяльності палаців i будинків культури, клубів, центрів дозвілля та iнших клубних закладів</t>
  </si>
  <si>
    <t>Я.ЧАБАН</t>
  </si>
  <si>
    <t>С. МІНЬКО</t>
  </si>
  <si>
    <t xml:space="preserve">Міська програма «Грантова допомога бюджетним установам м. Мелітополя" від      №  </t>
  </si>
  <si>
    <t>1416030</t>
  </si>
  <si>
    <t>0712110</t>
  </si>
  <si>
    <t>0712111</t>
  </si>
  <si>
    <t>0726</t>
  </si>
  <si>
    <t>РОЗПОДІЛ</t>
  </si>
  <si>
    <t>витрат міського бюджету на реалізацію місцевих/регіональних програм у 2019 році</t>
  </si>
  <si>
    <t>1</t>
  </si>
  <si>
    <t>УСЬОГО</t>
  </si>
  <si>
    <t>Код Програмної класифікації видатків та кредитування місцевих бюджетів</t>
  </si>
  <si>
    <t>Код Типової програмної класифікації видатків та кредитування місцевих бюджетів</t>
  </si>
  <si>
    <t>Код Функціональної класифікації видатків та кредитування бюджету</t>
  </si>
  <si>
    <t>Найменування головного розпорядника коштів міського бюжету/відповідального виконавця, найменування бюджетної програми згідно з Типовою програмною класифікацією видатків та кредитування місцевих бюджетів</t>
  </si>
  <si>
    <t>Найменування місцевої /регіональної програми</t>
  </si>
  <si>
    <t>Дата та номер документа, яким затверджено місцеву регіональну програму</t>
  </si>
  <si>
    <t>Усього</t>
  </si>
  <si>
    <t>усього</t>
  </si>
  <si>
    <t>у тому числі бюджет розвитку</t>
  </si>
  <si>
    <t xml:space="preserve">Міська програма "Фінансова підтримка громадських організацій інвалідів і ветеранів України у місті Мелітополі" </t>
  </si>
  <si>
    <t xml:space="preserve">Міська програма "Відшкодування відсотків банкам по кредитах, отриманих ОСББ,ЖБК на впровадження заходів з енергозбереження у багатоквартирних будинках у м. Мелітополі на 2015-2020 роки"  </t>
  </si>
  <si>
    <t>Міська програма "Членські внески"</t>
  </si>
  <si>
    <t xml:space="preserve">Міська програма "Організація підтримки і реалізації стратегічних ініціатив та підготовки проектів розвитку міста Мелітополя" </t>
  </si>
  <si>
    <t xml:space="preserve">Міська програма "Реалізація громадського бюджету (бюджету участі, партиципаторного бюджету) у місті Мелітополі на 2016-2019 роки" </t>
  </si>
  <si>
    <t xml:space="preserve">Міська програма "Вуличні комітети"  </t>
  </si>
  <si>
    <t xml:space="preserve">Міська програма "Пам"ятна відзнака" </t>
  </si>
  <si>
    <t xml:space="preserve">Міська програма "Сприяння органів місцевого самоврядування обороноздатності, 
територіальній обороні, мобілізаційній підготовці та патріотичному ставленню до державної символіки України у місті Мелітополі" </t>
  </si>
  <si>
    <t xml:space="preserve">Міська програма "Фінансова підтримка громадських організацій на реалізацію соціально-культурних проектів у місті Мелітополі" </t>
  </si>
  <si>
    <t>Міська програма "Забезпечення виконання рішень суду"</t>
  </si>
  <si>
    <t xml:space="preserve">Міська програма "Пам'ять Чорнобиля" </t>
  </si>
  <si>
    <t xml:space="preserve">Міська програма "Захист населення і територій від надзвичайних ситуацій техногенного та природного характеру" </t>
  </si>
  <si>
    <t xml:space="preserve">Міська програма "Заходи, спрямовані на охорону та раціональне використання природних ресурсів" </t>
  </si>
  <si>
    <t xml:space="preserve"> Міська програма "Соціальне замовлення КП "Телерадіокомпанія "Мелітополь" Мелітопольської міської ради Запорізької області" </t>
  </si>
  <si>
    <t xml:space="preserve">Міська програма "Сприяння просуванню продукції міста Мелітополя на зовнішні ринки" </t>
  </si>
  <si>
    <t>0210190</t>
  </si>
  <si>
    <t>0210191</t>
  </si>
  <si>
    <t>0190</t>
  </si>
  <si>
    <t>0191</t>
  </si>
  <si>
    <t>Проведення місцевих виборів та референдумів, забезпечення діяльності виборчої комісії Автономної Республіки Крим</t>
  </si>
  <si>
    <t>Проведення місцевих виборів</t>
  </si>
  <si>
    <t xml:space="preserve">Міська програма "Надання одноразової допомоги дітям-сиротам і дітям, позбавленим батьківського піклування, після досягнення 18-річного віку" </t>
  </si>
  <si>
    <t>0712030</t>
  </si>
  <si>
    <t>Міська програма "Нефрологія"</t>
  </si>
  <si>
    <t xml:space="preserve">Міська програма "Малятко" </t>
  </si>
  <si>
    <t xml:space="preserve">Міська програма"Фенілкетонурія" </t>
  </si>
  <si>
    <t xml:space="preserve">Міська програма "Медична стаціонарна допомога ветеранам війни" </t>
  </si>
  <si>
    <t xml:space="preserve">Міська програма "Медична допомога окремим верствам населення" </t>
  </si>
  <si>
    <t xml:space="preserve">Міська програма «Планова медична допомога  населенню м. Мелітополя» </t>
  </si>
  <si>
    <t xml:space="preserve">Міська програма "Медична допомога мешканцям прилеглих сільських районів" </t>
  </si>
  <si>
    <t xml:space="preserve">Міська програма ''Компенсаційні виплати, відшкодування витрат за надані пільги та надання додаткової соціальної допомоги окремим категоріям громадян"   </t>
  </si>
  <si>
    <t xml:space="preserve">Міська програма "Оздоровлення та відпочинок дітей, які потребують особливої соціальної уваги та підтримки" </t>
  </si>
  <si>
    <t xml:space="preserve">Міська програма "Фінансова підтримка громадської організації Мелітопольське міське товариство інвалідів Запорізького обласного об'єднання Союзу організацій інвалідів України" </t>
  </si>
  <si>
    <t xml:space="preserve">Міська програма "Організація і проведення громадських робіт" </t>
  </si>
  <si>
    <t xml:space="preserve">Міська програма "Закупівля соціальних послуг" </t>
  </si>
  <si>
    <t xml:space="preserve">Міська програма ''Поховання невідомих та безрідних" </t>
  </si>
  <si>
    <t xml:space="preserve">Міська програма "Реабілітаційна допомога"  </t>
  </si>
  <si>
    <t xml:space="preserve">Міська програма "Забезпечення виконання  грошових зобов’язань, які виникли на підставі судових рішень про стягнення коштів міського бюджету, боржником по яких є Управління соціального захисту населення Мелітопольської міської ради Запорізької області"  </t>
  </si>
  <si>
    <t xml:space="preserve">Міська програма "Захист прав дітей, які перебувають у складних життєвих обставинах та потребують особливої уваги, та профілактики правопорушень серед дітей"  </t>
  </si>
  <si>
    <t xml:space="preserve">Міська програма "Реалізація культурно-масових заходів"          </t>
  </si>
  <si>
    <t xml:space="preserve">Міська програма "Розвиток галузі культури м. Мелітополя"       </t>
  </si>
  <si>
    <t xml:space="preserve">Міська програма "Про призначення стипендії Мелітопольського міського голови для обдарованої молоді міста" </t>
  </si>
  <si>
    <t xml:space="preserve">Міська програма "Національно-патріотичне виховання молоді" </t>
  </si>
  <si>
    <t xml:space="preserve">Міська програма "Реалізація заходів молодіжної політики"          </t>
  </si>
  <si>
    <t xml:space="preserve">Міська програма "Оформлення правовстановлюючих документів для здійснення державної реєстрації речових прав на земельні ділянки та об’єкти нерухомого майна, їх обтяжень та проведення незалежної оцінки об’єктів нерухомого майна комунальної власності на території м. Мелітополя"  </t>
  </si>
  <si>
    <t xml:space="preserve">Міська програма "Збереження і використання пам"яток археології, історії та монументального мистецтва міста Мелітополя" </t>
  </si>
  <si>
    <t xml:space="preserve">Міська програма "Благоустрій міста"  </t>
  </si>
  <si>
    <t xml:space="preserve">Міська програма "Експлуатаційне  утримання вулично-дорожньої мережі" </t>
  </si>
  <si>
    <t xml:space="preserve">Міська програма "Санітарне очищення" </t>
  </si>
  <si>
    <t xml:space="preserve">Міська програма "Ліквідація природних земляних насипів на території вуличних насаджень вздовж доріг м.Мелітополя"  </t>
  </si>
  <si>
    <t xml:space="preserve">Міська програма "Утримання та благоустрій міських кладовищ"  </t>
  </si>
  <si>
    <t xml:space="preserve">Міська програма "Ремонт об’єктів вулично-дорожньої мережі міста"  </t>
  </si>
  <si>
    <t>Міська програма "Вибори - 2019"</t>
  </si>
  <si>
    <t xml:space="preserve">Міська програма «Капітальний ремонт об"єктів  КНП «Мелітопольська міська стоматологічна поліклініка» Мелітопольської міської ради Запорізької області» </t>
  </si>
  <si>
    <t xml:space="preserve">Міська програма "Капітальний ремонт житлового фонду"  </t>
  </si>
  <si>
    <t xml:space="preserve">Міська програма "Капітальний ремонт ліфтів"  </t>
  </si>
  <si>
    <t xml:space="preserve">Міська програма "Дитячі та спортивні майданчики м.Мелітополя"  </t>
  </si>
  <si>
    <t xml:space="preserve">Міська програма програми «Капітальний ремонт  інших об’єктів» </t>
  </si>
  <si>
    <t xml:space="preserve">Міська програма «Контейнерні майданчики м. Мелітополя» </t>
  </si>
  <si>
    <t xml:space="preserve">Міська програма "Придбання лічильників" </t>
  </si>
  <si>
    <t>Міська програма «Поповнення статутного капіталу КП "Мелітопольський міський парк культури і відпочинку ім. Горького"  Мелітопольської міської ради Запорізької області”</t>
  </si>
  <si>
    <t xml:space="preserve">Міська програма «Поповнення статутного капіталу КП«Чистота» Мелітопольської міської ради Запорізької області» </t>
  </si>
  <si>
    <t xml:space="preserve">Міська програма "Капітальні видатки"  </t>
  </si>
  <si>
    <t xml:space="preserve">Міська програма "Капітальні вкладення"    </t>
  </si>
  <si>
    <t xml:space="preserve">Міська програма "Капітальні видатки" </t>
  </si>
  <si>
    <t>1517461</t>
  </si>
  <si>
    <t>1517460</t>
  </si>
  <si>
    <t xml:space="preserve">Міська програма "Проведення експертної грошової оцінки землі на території м. Мелітополя" </t>
  </si>
  <si>
    <t xml:space="preserve">Міська  програма "Реалізація заходів щодо  соціальної підтримки сімей, дітей та молоді"   </t>
  </si>
  <si>
    <t xml:space="preserve">Міська програма "Відшкодування ритуальних послуг"  </t>
  </si>
  <si>
    <t xml:space="preserve">Міська програма "Розвиток та популяризація фізичної культури і спорту" </t>
  </si>
  <si>
    <t>Міська програма "Соціальна підтримка громадян м.Мелітополя"</t>
  </si>
  <si>
    <t>Міська програма "Муніципальний  маркетинг та розвиток
 туристичної галузі міста Мелітополя"</t>
  </si>
  <si>
    <t xml:space="preserve">Міська програма "Надання фінансової підтримки громадським організаціям ветеранів, які є переможцями конкурсу проектів" </t>
  </si>
  <si>
    <t>Міська програма "Сприяння розвитку підприємництва в місті  Мелітополі Запорізької області на 2019-2020 роки"</t>
  </si>
  <si>
    <t xml:space="preserve">Міська програма "Обслуговування мереж зовнішнього освітлення вулиць та засобів регулювання дорожнього руху міста"  </t>
  </si>
  <si>
    <t>Міська програма "Реабілітаційна допомога"</t>
  </si>
  <si>
    <t xml:space="preserve">Міська програма "Укріплення та розширення  побратимских відносин" </t>
  </si>
  <si>
    <t xml:space="preserve">Міська програма "Простір розвитку обдарованості" </t>
  </si>
  <si>
    <t xml:space="preserve">Міська програма "Фінансова підтримка закладів охорони здоров’я, що надають первинну медичну допомогу" </t>
  </si>
  <si>
    <t>Міська програма "Медична допомога вагітним, породіллям та новонародженим"</t>
  </si>
  <si>
    <t xml:space="preserve">Міська програма "Стоматологічна допомога
окремим верствам населення м. Мелітополя"  </t>
  </si>
  <si>
    <t>07.12.2018 № 3/1</t>
  </si>
  <si>
    <t>07.12.2018 № 3/2</t>
  </si>
  <si>
    <t>07.12.2018 № 3/3</t>
  </si>
  <si>
    <t>07.12.2018 № 3/5</t>
  </si>
  <si>
    <t>07.12.2018 № 3/6</t>
  </si>
  <si>
    <t>07.12.2018 № 3/7</t>
  </si>
  <si>
    <t>07.12.2018 № 3/8</t>
  </si>
  <si>
    <t>07.12.2018 № 3/9</t>
  </si>
  <si>
    <t>07.12.2018 № 3/10</t>
  </si>
  <si>
    <t>07.12.2018 № 3/11</t>
  </si>
  <si>
    <t>07.12.2018 № 3/12</t>
  </si>
  <si>
    <t>07.12.2018 № 3/13</t>
  </si>
  <si>
    <t>07.12.2018 № 3/14</t>
  </si>
  <si>
    <t>07.12.2018 № 3/15</t>
  </si>
  <si>
    <t>07.12.2018 № 3/16</t>
  </si>
  <si>
    <t>07.12.2018 № 3/17</t>
  </si>
  <si>
    <t>07.12.2018 № 3/18</t>
  </si>
  <si>
    <t>07.12.2018 № 3/19</t>
  </si>
  <si>
    <t>07.12.2018 № 3/20</t>
  </si>
  <si>
    <t>07.12.2018 № 3/21</t>
  </si>
  <si>
    <t>07.12.2018 № 3/22</t>
  </si>
  <si>
    <t>07.12.2018 № 3/23</t>
  </si>
  <si>
    <t>07.12.2018 № 3/24</t>
  </si>
  <si>
    <t>07.12.2018 № 3/25</t>
  </si>
  <si>
    <t>07.12.2018 № 3/26</t>
  </si>
  <si>
    <t>07.12.2018 № 3/28</t>
  </si>
  <si>
    <t>07.12.2018 № 3/29</t>
  </si>
  <si>
    <t>07.12.2018 № 3/30</t>
  </si>
  <si>
    <t>07.12.2018 № 3/31</t>
  </si>
  <si>
    <t>07.12.2018 № 3/32</t>
  </si>
  <si>
    <t>07.12.2018 № 3/33</t>
  </si>
  <si>
    <t>07.12.2018 № 3/34</t>
  </si>
  <si>
    <t>07.12.2018 № 3/35</t>
  </si>
  <si>
    <t>07.12.2018 № 3/36</t>
  </si>
  <si>
    <t>07.12.2018 № 3/37</t>
  </si>
  <si>
    <t>07.12.2018 № 3/38</t>
  </si>
  <si>
    <t>07.12.2018 № 3/39</t>
  </si>
  <si>
    <t>07.12.2018 № 3/40</t>
  </si>
  <si>
    <t>07.12.2018 № 3/41</t>
  </si>
  <si>
    <t>07.12.2018 № 3/42</t>
  </si>
  <si>
    <t>07.12.2018 № 3/43</t>
  </si>
  <si>
    <t>07.12.2018 № 3/44</t>
  </si>
  <si>
    <t>07.12.2018 № 3/45</t>
  </si>
  <si>
    <t>07.12.2018 № 3/46</t>
  </si>
  <si>
    <t>07.12.2018 № 3/47</t>
  </si>
  <si>
    <t>07.12.2018 № 3/48</t>
  </si>
  <si>
    <t>07.12.2018 № 3/49</t>
  </si>
  <si>
    <t>07.12.2018 № 3/50</t>
  </si>
  <si>
    <t>07.12.2018 № 3/51</t>
  </si>
  <si>
    <t>07.12.2018 № 3/52</t>
  </si>
  <si>
    <t>07.12.2018 № 3/53</t>
  </si>
  <si>
    <t>07.12.2018 № 3/54</t>
  </si>
  <si>
    <t>07.12.2018 № 3/55</t>
  </si>
  <si>
    <t>07.12.2018 № 3/56</t>
  </si>
  <si>
    <t>07.12.2018 № 3/57</t>
  </si>
  <si>
    <t>07.12.2018 № 3/58</t>
  </si>
  <si>
    <t>07.12.2018 № 3/59</t>
  </si>
  <si>
    <t>07.12.2018 № 3/60</t>
  </si>
  <si>
    <t>07.12.2018 № 3/61</t>
  </si>
  <si>
    <t>07.12.2018 № 3/62</t>
  </si>
  <si>
    <t>07.12.2018 № 3/63</t>
  </si>
  <si>
    <t>07.12.2018 № 3/64</t>
  </si>
  <si>
    <t>07.12.2018 № 3/65</t>
  </si>
  <si>
    <t>07.12.2018 № 3/66</t>
  </si>
  <si>
    <t>07.12.2018 № 3/4</t>
  </si>
  <si>
    <t>21.08.2017 №  4/7</t>
  </si>
  <si>
    <t xml:space="preserve">30.07.2015 № 5/6 </t>
  </si>
  <si>
    <t>30.09.2016 № 5/17</t>
  </si>
  <si>
    <t xml:space="preserve">Міська програма "Розвиток діяльності національно-культурних товариств м.Мелітополя" </t>
  </si>
  <si>
    <t>3700000</t>
  </si>
  <si>
    <t>Фінансове управління Мелітопольської міської ради Запорізької області</t>
  </si>
  <si>
    <t>3719800</t>
  </si>
  <si>
    <t>9800</t>
  </si>
  <si>
    <t xml:space="preserve">Субвенція з місцевого бюджету державному бюджету на виконання програм соціально-економічного розвитку регіонів </t>
  </si>
  <si>
    <t xml:space="preserve">Міська програма «Матеріально – технічне забезпечення Мелітопольського міського управління Головного управління Держпродспоживслужби в Запорізькій області» </t>
  </si>
  <si>
    <t xml:space="preserve">Міська програма «Надання шефської допомоги військовим частинам Збройних Сил України та Національної гвардії України» </t>
  </si>
  <si>
    <t xml:space="preserve">Міська програма «Матеріально-технічне забезпечення Мелітопольського МВ УСБУ в Запорізькій області» </t>
  </si>
  <si>
    <t xml:space="preserve">Міська програма «Матеріально-технічне забезпечення Державної установи "Мелітопольська установа виконання покарань (№ 144)» </t>
  </si>
  <si>
    <t xml:space="preserve">Міська програма «Підвищення рівня обслуговування платників податків у м. Мелітополі» </t>
  </si>
  <si>
    <t xml:space="preserve">Міська програма «Розбудова спортивної інфраструктури міста Мелітополя» </t>
  </si>
  <si>
    <t xml:space="preserve">Міська програма «Громадський порядок» </t>
  </si>
  <si>
    <t>Міська програма «Матеріально-технічне забезпечення регіонального сервісного центру МВС в Запорізькій області"</t>
  </si>
  <si>
    <t>Міська програма "Поповнення статутного капіталу комунального підприємства «Чистота» Мелітопольської міської ради Запорізької області"</t>
  </si>
  <si>
    <t>Міська програма "Поповнення статутного капіталу комунального підприємства «Мелітопольський міський парк культури і відпочинку ім. Горького» Мелітопольської міської ради Запорізької області"</t>
  </si>
  <si>
    <t xml:space="preserve">Міська програма "Утримання та благоустрій території комунального підприємства «Мелітопольський міський парк культури і відпочинку ім. Горького» Мелітопольської міської ради Запорізької області" </t>
  </si>
  <si>
    <t>1511010</t>
  </si>
  <si>
    <t>1010</t>
  </si>
  <si>
    <t>Надання дошкільної освіти</t>
  </si>
  <si>
    <t>1511090</t>
  </si>
  <si>
    <t xml:space="preserve">Надання позашкільної освіти позашкільними закладами освіти, заходи із позашкільної роботи з дітьми </t>
  </si>
  <si>
    <t>1511100</t>
  </si>
  <si>
    <t>1100</t>
  </si>
  <si>
    <t>Надання спеціальної освіти школами естетичного виховання (музичними, художніми, хореографічними, театральними, хоровими, мистецькими)</t>
  </si>
  <si>
    <t>1517321</t>
  </si>
  <si>
    <t>7321</t>
  </si>
  <si>
    <t>1517322</t>
  </si>
  <si>
    <t>1517325</t>
  </si>
  <si>
    <t>1517330</t>
  </si>
  <si>
    <t>1517366</t>
  </si>
  <si>
    <t>1518311</t>
  </si>
  <si>
    <t>1517693</t>
  </si>
  <si>
    <t>7322</t>
  </si>
  <si>
    <t>7325</t>
  </si>
  <si>
    <t>7330</t>
  </si>
  <si>
    <t>7366</t>
  </si>
  <si>
    <t>Будівництво освітніх установ та закладів</t>
  </si>
  <si>
    <t>Будівництво медичних установ та закладів</t>
  </si>
  <si>
    <t>Будівництво споруд, установ та закладів фізичної культури і спорту</t>
  </si>
  <si>
    <t>Будівництво інших об'єктів соціальної та виробничої інфраструктури комунальної власності</t>
  </si>
  <si>
    <t>Реалізація проектів в рамках Надзвичайної кредитної програми для відновлення України</t>
  </si>
  <si>
    <t>1516030</t>
  </si>
  <si>
    <t>22.02.2019 № 4/4</t>
  </si>
  <si>
    <t>22.02.2019 № 4/5</t>
  </si>
  <si>
    <t>22.02.2019 № 4/3</t>
  </si>
  <si>
    <t>22.02.2019 № 4/11</t>
  </si>
  <si>
    <t>07.12.2018 № 3/68</t>
  </si>
  <si>
    <t>22.02.2019 № 4/15</t>
  </si>
  <si>
    <t>22.02.2019 № 4/19</t>
  </si>
  <si>
    <t>22.02.2019 № 4/13</t>
  </si>
  <si>
    <t>22.02.2019 № 4/12</t>
  </si>
  <si>
    <t>07.12.2018 № 3/73</t>
  </si>
  <si>
    <t>22.02.2019 № 4/14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</si>
</sst>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1" x14ac:knownFonts="1">
    <font>
      <sz val="10"/>
      <name val="Arial Cyr"/>
      <family val="2"/>
      <charset val="204"/>
    </font>
    <font>
      <sz val="11"/>
      <color indexed="9"/>
      <name val="Calibri"/>
      <family val="2"/>
      <charset val="204"/>
    </font>
    <font>
      <sz val="11"/>
      <color indexed="62"/>
      <name val="Calibri"/>
      <family val="2"/>
      <charset val="204"/>
    </font>
    <font>
      <b/>
      <sz val="11"/>
      <color indexed="63"/>
      <name val="Calibri"/>
      <family val="2"/>
      <charset val="204"/>
    </font>
    <font>
      <b/>
      <sz val="11"/>
      <color indexed="52"/>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b/>
      <sz val="11"/>
      <color indexed="8"/>
      <name val="Calibri"/>
      <family val="2"/>
      <charset val="204"/>
    </font>
    <font>
      <b/>
      <sz val="11"/>
      <color indexed="9"/>
      <name val="Calibri"/>
      <family val="2"/>
      <charset val="204"/>
    </font>
    <font>
      <b/>
      <sz val="18"/>
      <color indexed="56"/>
      <name val="Cambria"/>
      <family val="2"/>
      <charset val="204"/>
    </font>
    <font>
      <sz val="11"/>
      <color indexed="60"/>
      <name val="Calibri"/>
      <family val="2"/>
      <charset val="204"/>
    </font>
    <font>
      <sz val="11"/>
      <color indexed="20"/>
      <name val="Calibri"/>
      <family val="2"/>
      <charset val="204"/>
    </font>
    <font>
      <i/>
      <sz val="11"/>
      <color indexed="23"/>
      <name val="Calibri"/>
      <family val="2"/>
      <charset val="204"/>
    </font>
    <font>
      <sz val="11"/>
      <color indexed="52"/>
      <name val="Calibri"/>
      <family val="2"/>
      <charset val="204"/>
    </font>
    <font>
      <sz val="11"/>
      <color indexed="10"/>
      <name val="Calibri"/>
      <family val="2"/>
      <charset val="204"/>
    </font>
    <font>
      <sz val="11"/>
      <color indexed="17"/>
      <name val="Calibri"/>
      <family val="2"/>
      <charset val="204"/>
    </font>
    <font>
      <sz val="14"/>
      <name val="Times New Roman"/>
      <family val="1"/>
      <charset val="204"/>
    </font>
    <font>
      <i/>
      <sz val="14"/>
      <name val="Times New Roman"/>
      <family val="1"/>
      <charset val="204"/>
    </font>
    <font>
      <sz val="10"/>
      <name val="Arial Cyr"/>
      <family val="2"/>
      <charset val="204"/>
    </font>
    <font>
      <sz val="10"/>
      <name val="Times New Roman"/>
      <family val="1"/>
      <charset val="204"/>
    </font>
    <font>
      <b/>
      <sz val="14"/>
      <name val="Times New Roman"/>
      <family val="1"/>
      <charset val="204"/>
    </font>
    <font>
      <i/>
      <sz val="10"/>
      <name val="Times New Roman"/>
      <family val="1"/>
      <charset val="204"/>
    </font>
    <font>
      <i/>
      <sz val="12"/>
      <name val="Times New Roman"/>
      <family val="1"/>
      <charset val="204"/>
    </font>
    <font>
      <sz val="12"/>
      <name val="Times New Roman"/>
      <family val="1"/>
      <charset val="204"/>
    </font>
    <font>
      <b/>
      <sz val="12"/>
      <name val="Times New Roman"/>
      <family val="1"/>
      <charset val="204"/>
    </font>
    <font>
      <b/>
      <sz val="11"/>
      <name val="Times New Roman"/>
      <family val="1"/>
      <charset val="204"/>
    </font>
    <font>
      <b/>
      <i/>
      <sz val="14"/>
      <name val="Times New Roman"/>
      <family val="1"/>
      <charset val="204"/>
    </font>
    <font>
      <b/>
      <sz val="10"/>
      <name val="Times New Roman"/>
      <family val="1"/>
      <charset val="204"/>
    </font>
    <font>
      <sz val="14"/>
      <name val="Arial"/>
      <family val="2"/>
      <charset val="204"/>
    </font>
    <font>
      <sz val="14"/>
      <name val="Arial Cyr"/>
      <family val="2"/>
      <charset val="204"/>
    </font>
    <font>
      <i/>
      <sz val="14"/>
      <color indexed="10"/>
      <name val="Times New Roman"/>
      <family val="1"/>
      <charset val="204"/>
    </font>
    <font>
      <b/>
      <sz val="14"/>
      <color indexed="8"/>
      <name val="Times New Roman"/>
      <family val="1"/>
      <charset val="204"/>
    </font>
    <font>
      <sz val="10"/>
      <color indexed="8"/>
      <name val="Times New Roman"/>
      <family val="1"/>
      <charset val="204"/>
    </font>
    <font>
      <sz val="14"/>
      <color indexed="8"/>
      <name val="Times New Roman"/>
      <family val="1"/>
      <charset val="204"/>
    </font>
    <font>
      <b/>
      <sz val="12"/>
      <color indexed="8"/>
      <name val="Times New Roman"/>
      <family val="1"/>
      <charset val="204"/>
    </font>
    <font>
      <i/>
      <sz val="14"/>
      <color indexed="8"/>
      <name val="Times New Roman"/>
      <family val="1"/>
      <charset val="204"/>
    </font>
    <font>
      <b/>
      <i/>
      <sz val="14"/>
      <color indexed="8"/>
      <name val="Times New Roman"/>
      <family val="1"/>
      <charset val="204"/>
    </font>
    <font>
      <b/>
      <sz val="14"/>
      <color indexed="8"/>
      <name val="Times New Roman"/>
      <family val="1"/>
      <charset val="204"/>
    </font>
    <font>
      <i/>
      <sz val="14"/>
      <color indexed="10"/>
      <name val="Times New Roman"/>
      <family val="1"/>
      <charset val="204"/>
    </font>
    <font>
      <sz val="8"/>
      <name val="Arial Cyr"/>
      <family val="2"/>
      <charset val="204"/>
    </font>
  </fonts>
  <fills count="20">
    <fill>
      <patternFill patternType="none"/>
    </fill>
    <fill>
      <patternFill patternType="gray125"/>
    </fill>
    <fill>
      <patternFill patternType="solid">
        <fgColor indexed="45"/>
        <bgColor indexed="29"/>
      </patternFill>
    </fill>
    <fill>
      <patternFill patternType="solid">
        <fgColor indexed="42"/>
        <bgColor indexed="27"/>
      </patternFill>
    </fill>
    <fill>
      <patternFill patternType="solid">
        <fgColor indexed="47"/>
        <bgColor indexed="22"/>
      </patternFill>
    </fill>
    <fill>
      <patternFill patternType="solid">
        <fgColor indexed="20"/>
        <bgColor indexed="36"/>
      </patternFill>
    </fill>
    <fill>
      <patternFill patternType="solid">
        <fgColor indexed="49"/>
        <bgColor indexed="40"/>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22"/>
        <bgColor indexed="31"/>
      </patternFill>
    </fill>
    <fill>
      <patternFill patternType="solid">
        <fgColor indexed="55"/>
        <bgColor indexed="23"/>
      </patternFill>
    </fill>
    <fill>
      <patternFill patternType="solid">
        <fgColor indexed="43"/>
        <bgColor indexed="26"/>
      </patternFill>
    </fill>
    <fill>
      <patternFill patternType="solid">
        <fgColor indexed="26"/>
        <bgColor indexed="9"/>
      </patternFill>
    </fill>
    <fill>
      <patternFill patternType="solid">
        <fgColor indexed="41"/>
        <bgColor indexed="64"/>
      </patternFill>
    </fill>
    <fill>
      <patternFill patternType="solid">
        <fgColor indexed="48"/>
        <bgColor indexed="64"/>
      </patternFill>
    </fill>
    <fill>
      <patternFill patternType="solid">
        <fgColor indexed="9"/>
        <bgColor indexed="64"/>
      </patternFill>
    </fill>
    <fill>
      <patternFill patternType="solid">
        <fgColor indexed="13"/>
        <bgColor indexed="64"/>
      </patternFill>
    </fill>
    <fill>
      <patternFill patternType="solid">
        <fgColor indexed="41"/>
        <bgColor indexed="26"/>
      </patternFill>
    </fill>
  </fills>
  <borders count="27">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s>
  <cellStyleXfs count="24">
    <xf numFmtId="0" fontId="0" fillId="0" borderId="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10" borderId="0" applyNumberFormat="0" applyBorder="0" applyAlignment="0" applyProtection="0"/>
    <xf numFmtId="0" fontId="2" fillId="4" borderId="1" applyNumberFormat="0" applyAlignment="0" applyProtection="0"/>
    <xf numFmtId="0" fontId="3" fillId="11" borderId="2" applyNumberFormat="0" applyAlignment="0" applyProtection="0"/>
    <xf numFmtId="0" fontId="4" fillId="11" borderId="1" applyNumberFormat="0" applyAlignment="0" applyProtection="0"/>
    <xf numFmtId="0" fontId="5" fillId="0" borderId="3" applyNumberFormat="0" applyFill="0" applyAlignment="0" applyProtection="0"/>
    <xf numFmtId="0" fontId="6" fillId="0" borderId="4" applyNumberFormat="0" applyFill="0" applyAlignment="0" applyProtection="0"/>
    <xf numFmtId="0" fontId="7" fillId="0" borderId="5" applyNumberFormat="0" applyFill="0" applyAlignment="0" applyProtection="0"/>
    <xf numFmtId="0" fontId="7" fillId="0" borderId="0" applyNumberFormat="0" applyFill="0" applyBorder="0" applyAlignment="0" applyProtection="0"/>
    <xf numFmtId="0" fontId="8" fillId="0" borderId="6" applyNumberFormat="0" applyFill="0" applyAlignment="0" applyProtection="0"/>
    <xf numFmtId="0" fontId="9" fillId="12" borderId="7" applyNumberFormat="0" applyAlignment="0" applyProtection="0"/>
    <xf numFmtId="0" fontId="10" fillId="0" borderId="0" applyNumberFormat="0" applyFill="0" applyBorder="0" applyAlignment="0" applyProtection="0"/>
    <xf numFmtId="0" fontId="11" fillId="13" borderId="0" applyNumberFormat="0" applyBorder="0" applyAlignment="0" applyProtection="0"/>
    <xf numFmtId="0" fontId="12" fillId="2" borderId="0" applyNumberFormat="0" applyBorder="0" applyAlignment="0" applyProtection="0"/>
    <xf numFmtId="0" fontId="13" fillId="0" borderId="0" applyNumberFormat="0" applyFill="0" applyBorder="0" applyAlignment="0" applyProtection="0"/>
    <xf numFmtId="0" fontId="19" fillId="14" borderId="8" applyNumberFormat="0" applyAlignment="0" applyProtection="0"/>
    <xf numFmtId="0" fontId="14" fillId="0" borderId="9" applyNumberFormat="0" applyFill="0" applyAlignment="0" applyProtection="0"/>
    <xf numFmtId="0" fontId="15" fillId="0" borderId="0" applyNumberFormat="0" applyFill="0" applyBorder="0" applyAlignment="0" applyProtection="0"/>
    <xf numFmtId="0" fontId="16" fillId="3" borderId="0" applyNumberFormat="0" applyBorder="0" applyAlignment="0" applyProtection="0"/>
  </cellStyleXfs>
  <cellXfs count="248">
    <xf numFmtId="0" fontId="0" fillId="0" borderId="0" xfId="0"/>
    <xf numFmtId="0" fontId="20" fillId="15" borderId="0" xfId="0" applyFont="1" applyFill="1"/>
    <xf numFmtId="0" fontId="20" fillId="16" borderId="0" xfId="0" applyFont="1" applyFill="1"/>
    <xf numFmtId="0" fontId="17" fillId="0" borderId="10" xfId="0" applyFont="1" applyFill="1" applyBorder="1" applyAlignment="1">
      <alignment vertical="top" wrapText="1"/>
    </xf>
    <xf numFmtId="0" fontId="17" fillId="0" borderId="10" xfId="0" applyFont="1" applyFill="1" applyBorder="1" applyAlignment="1">
      <alignment horizontal="center" vertical="center"/>
    </xf>
    <xf numFmtId="0" fontId="17" fillId="17" borderId="10" xfId="0" applyFont="1" applyFill="1" applyBorder="1" applyAlignment="1">
      <alignment horizontal="center" vertical="center"/>
    </xf>
    <xf numFmtId="0" fontId="17" fillId="0" borderId="10" xfId="0" applyFont="1" applyFill="1" applyBorder="1" applyAlignment="1">
      <alignment horizontal="center" vertical="center" wrapText="1"/>
    </xf>
    <xf numFmtId="49" fontId="17" fillId="0" borderId="10" xfId="0" applyNumberFormat="1" applyFont="1" applyFill="1" applyBorder="1" applyAlignment="1" applyProtection="1">
      <alignment horizontal="center" vertical="center" wrapText="1"/>
      <protection locked="0"/>
    </xf>
    <xf numFmtId="0" fontId="17" fillId="0" borderId="10" xfId="0" applyFont="1" applyBorder="1" applyAlignment="1">
      <alignment horizontal="center" vertical="center"/>
    </xf>
    <xf numFmtId="0" fontId="17" fillId="17" borderId="10" xfId="0" applyFont="1" applyFill="1" applyBorder="1" applyAlignment="1">
      <alignment horizontal="center" vertical="center" wrapText="1"/>
    </xf>
    <xf numFmtId="0" fontId="21" fillId="0" borderId="10" xfId="0" applyFont="1" applyFill="1" applyBorder="1" applyAlignment="1">
      <alignment horizontal="center" vertical="center"/>
    </xf>
    <xf numFmtId="0" fontId="21" fillId="17" borderId="10" xfId="0" applyFont="1" applyFill="1" applyBorder="1" applyAlignment="1">
      <alignment horizontal="center" vertical="center"/>
    </xf>
    <xf numFmtId="1" fontId="17" fillId="17" borderId="10" xfId="0" applyNumberFormat="1" applyFont="1" applyFill="1" applyBorder="1" applyAlignment="1">
      <alignment horizontal="center" vertical="center"/>
    </xf>
    <xf numFmtId="1" fontId="17" fillId="0" borderId="10" xfId="0" applyNumberFormat="1" applyFont="1" applyFill="1" applyBorder="1" applyAlignment="1">
      <alignment horizontal="center" vertical="center"/>
    </xf>
    <xf numFmtId="49" fontId="18" fillId="0" borderId="10" xfId="0" applyNumberFormat="1" applyFont="1" applyFill="1" applyBorder="1" applyAlignment="1" applyProtection="1">
      <alignment horizontal="center" vertical="center" wrapText="1"/>
      <protection locked="0"/>
    </xf>
    <xf numFmtId="49" fontId="18" fillId="0" borderId="10" xfId="0" applyNumberFormat="1" applyFont="1" applyBorder="1" applyAlignment="1" applyProtection="1">
      <alignment horizontal="center" vertical="center" wrapText="1"/>
      <protection locked="0"/>
    </xf>
    <xf numFmtId="0" fontId="18" fillId="0" borderId="10" xfId="0" applyFont="1" applyBorder="1" applyAlignment="1" applyProtection="1">
      <alignment vertical="top" wrapText="1"/>
      <protection locked="0"/>
    </xf>
    <xf numFmtId="49" fontId="18" fillId="0" borderId="11" xfId="0" applyNumberFormat="1" applyFont="1" applyBorder="1" applyAlignment="1">
      <alignment horizontal="right" vertical="center"/>
    </xf>
    <xf numFmtId="0" fontId="18" fillId="0" borderId="10" xfId="0" applyFont="1" applyFill="1" applyBorder="1" applyAlignment="1">
      <alignment horizontal="center" vertical="center"/>
    </xf>
    <xf numFmtId="0" fontId="22" fillId="15" borderId="0" xfId="0" applyFont="1" applyFill="1"/>
    <xf numFmtId="49" fontId="23" fillId="15" borderId="0" xfId="0" applyNumberFormat="1" applyFont="1" applyFill="1" applyBorder="1" applyAlignment="1" applyProtection="1">
      <alignment horizontal="center" vertical="center" wrapText="1"/>
      <protection locked="0"/>
    </xf>
    <xf numFmtId="0" fontId="23" fillId="15" borderId="0" xfId="0" applyFont="1" applyFill="1" applyBorder="1" applyAlignment="1">
      <alignment wrapText="1"/>
    </xf>
    <xf numFmtId="0" fontId="23" fillId="15" borderId="0" xfId="0" applyFont="1" applyFill="1" applyBorder="1" applyAlignment="1" applyProtection="1">
      <alignment vertical="top" wrapText="1"/>
      <protection locked="0"/>
    </xf>
    <xf numFmtId="0" fontId="23" fillId="15" borderId="0" xfId="0" applyFont="1" applyFill="1" applyBorder="1" applyAlignment="1">
      <alignment horizontal="center"/>
    </xf>
    <xf numFmtId="49" fontId="17" fillId="0" borderId="10" xfId="0" applyNumberFormat="1" applyFont="1" applyBorder="1" applyAlignment="1" applyProtection="1">
      <alignment horizontal="center" vertical="center" wrapText="1"/>
      <protection locked="0"/>
    </xf>
    <xf numFmtId="0" fontId="17" fillId="0" borderId="10" xfId="0" applyFont="1" applyBorder="1" applyAlignment="1">
      <alignment vertical="center" wrapText="1"/>
    </xf>
    <xf numFmtId="49" fontId="17" fillId="0" borderId="10" xfId="0" applyNumberFormat="1" applyFont="1" applyBorder="1" applyAlignment="1">
      <alignment horizontal="center" vertical="center"/>
    </xf>
    <xf numFmtId="0" fontId="17" fillId="0" borderId="10" xfId="0" applyFont="1" applyBorder="1" applyAlignment="1">
      <alignment horizontal="justify" wrapText="1"/>
    </xf>
    <xf numFmtId="0" fontId="17" fillId="0" borderId="10" xfId="0" applyFont="1" applyBorder="1" applyAlignment="1">
      <alignment wrapText="1"/>
    </xf>
    <xf numFmtId="0" fontId="18" fillId="0" borderId="10" xfId="0" applyFont="1" applyFill="1" applyBorder="1" applyAlignment="1" applyProtection="1">
      <alignment horizontal="left" vertical="top" wrapText="1"/>
      <protection locked="0"/>
    </xf>
    <xf numFmtId="0" fontId="18" fillId="0" borderId="10" xfId="0" applyFont="1" applyFill="1" applyBorder="1" applyAlignment="1" applyProtection="1">
      <alignment vertical="top" wrapText="1"/>
      <protection locked="0"/>
    </xf>
    <xf numFmtId="0" fontId="17" fillId="0" borderId="10" xfId="0" applyFont="1" applyBorder="1" applyAlignment="1" applyProtection="1">
      <alignment vertical="top" wrapText="1"/>
      <protection locked="0"/>
    </xf>
    <xf numFmtId="0" fontId="18" fillId="0" borderId="10" xfId="0" applyFont="1" applyFill="1" applyBorder="1" applyAlignment="1">
      <alignment horizontal="left" vertical="top" wrapText="1"/>
    </xf>
    <xf numFmtId="0" fontId="20" fillId="0" borderId="0" xfId="0" applyFont="1"/>
    <xf numFmtId="0" fontId="24" fillId="0" borderId="0" xfId="0" applyFont="1"/>
    <xf numFmtId="0" fontId="17" fillId="0" borderId="0" xfId="0" applyFont="1"/>
    <xf numFmtId="0" fontId="21" fillId="0" borderId="0" xfId="0" applyFont="1" applyFill="1"/>
    <xf numFmtId="0" fontId="17" fillId="15" borderId="0" xfId="0" applyFont="1" applyFill="1"/>
    <xf numFmtId="0" fontId="18" fillId="15" borderId="0" xfId="0" applyFont="1" applyFill="1"/>
    <xf numFmtId="0" fontId="20" fillId="18" borderId="0" xfId="0" applyFont="1" applyFill="1"/>
    <xf numFmtId="0" fontId="22" fillId="0" borderId="0" xfId="0" applyFont="1"/>
    <xf numFmtId="0" fontId="22" fillId="16" borderId="0" xfId="0" applyFont="1" applyFill="1"/>
    <xf numFmtId="0" fontId="22" fillId="19" borderId="0" xfId="0" applyFont="1" applyFill="1"/>
    <xf numFmtId="0" fontId="17" fillId="0" borderId="10" xfId="0" applyFont="1" applyFill="1" applyBorder="1" applyAlignment="1">
      <alignment vertical="center" wrapText="1"/>
    </xf>
    <xf numFmtId="0" fontId="18" fillId="0" borderId="10" xfId="0" applyFont="1" applyFill="1" applyBorder="1" applyAlignment="1">
      <alignment vertical="center" wrapText="1"/>
    </xf>
    <xf numFmtId="0" fontId="28" fillId="0" borderId="0" xfId="0" applyFont="1"/>
    <xf numFmtId="49" fontId="24" fillId="15" borderId="0" xfId="0" applyNumberFormat="1" applyFont="1" applyFill="1" applyBorder="1" applyAlignment="1" applyProtection="1">
      <alignment horizontal="center" vertical="center" wrapText="1"/>
      <protection locked="0"/>
    </xf>
    <xf numFmtId="0" fontId="24" fillId="15" borderId="0" xfId="0" applyFont="1" applyFill="1" applyBorder="1" applyAlignment="1">
      <alignment wrapText="1"/>
    </xf>
    <xf numFmtId="0" fontId="24" fillId="15" borderId="0" xfId="0" applyFont="1" applyFill="1" applyBorder="1" applyAlignment="1">
      <alignment horizontal="center"/>
    </xf>
    <xf numFmtId="0" fontId="24" fillId="15" borderId="0" xfId="0" applyFont="1" applyFill="1" applyAlignment="1">
      <alignment horizontal="left"/>
    </xf>
    <xf numFmtId="0" fontId="18" fillId="0" borderId="10" xfId="0" applyFont="1" applyFill="1" applyBorder="1" applyAlignment="1">
      <alignment vertical="top" wrapText="1"/>
    </xf>
    <xf numFmtId="0" fontId="17" fillId="0" borderId="10" xfId="0" applyFont="1" applyFill="1" applyBorder="1" applyAlignment="1" applyProtection="1">
      <alignment horizontal="left" vertical="top" wrapText="1"/>
      <protection locked="0"/>
    </xf>
    <xf numFmtId="1" fontId="17" fillId="0" borderId="10" xfId="0" applyNumberFormat="1" applyFont="1" applyBorder="1" applyAlignment="1">
      <alignment horizontal="center" vertical="top" wrapText="1"/>
    </xf>
    <xf numFmtId="0" fontId="20" fillId="17" borderId="0" xfId="0" applyFont="1" applyFill="1"/>
    <xf numFmtId="0" fontId="28" fillId="15" borderId="0" xfId="0" applyFont="1" applyFill="1"/>
    <xf numFmtId="0" fontId="17" fillId="0" borderId="10" xfId="0" applyFont="1" applyFill="1" applyBorder="1" applyAlignment="1">
      <alignment wrapText="1"/>
    </xf>
    <xf numFmtId="49" fontId="17" fillId="0" borderId="10" xfId="0" applyNumberFormat="1" applyFont="1" applyFill="1" applyBorder="1" applyAlignment="1" applyProtection="1">
      <alignment horizontal="center" vertical="center"/>
      <protection locked="0"/>
    </xf>
    <xf numFmtId="0" fontId="17" fillId="0" borderId="10" xfId="0" applyFont="1" applyFill="1" applyBorder="1" applyAlignment="1">
      <alignment horizontal="left" vertical="center" wrapText="1"/>
    </xf>
    <xf numFmtId="0" fontId="29" fillId="0" borderId="0" xfId="0" applyFont="1"/>
    <xf numFmtId="1" fontId="29" fillId="0" borderId="0" xfId="0" applyNumberFormat="1" applyFont="1"/>
    <xf numFmtId="0" fontId="30" fillId="0" borderId="0" xfId="0" applyFont="1"/>
    <xf numFmtId="0" fontId="18" fillId="0" borderId="10" xfId="0" applyFont="1" applyFill="1" applyBorder="1" applyAlignment="1">
      <alignment horizontal="left" wrapText="1"/>
    </xf>
    <xf numFmtId="3" fontId="17" fillId="0" borderId="10" xfId="0" applyNumberFormat="1" applyFont="1" applyFill="1" applyBorder="1" applyAlignment="1">
      <alignment horizontal="center" vertical="center"/>
    </xf>
    <xf numFmtId="0" fontId="18" fillId="0" borderId="10" xfId="0" applyFont="1" applyBorder="1" applyAlignment="1">
      <alignment horizontal="center" vertical="center"/>
    </xf>
    <xf numFmtId="3" fontId="18" fillId="0" borderId="10" xfId="0" applyNumberFormat="1" applyFont="1" applyFill="1" applyBorder="1" applyAlignment="1">
      <alignment horizontal="center" vertical="center"/>
    </xf>
    <xf numFmtId="0" fontId="17" fillId="0" borderId="10" xfId="0" applyFont="1" applyBorder="1" applyAlignment="1">
      <alignment horizontal="left" vertical="top" wrapText="1"/>
    </xf>
    <xf numFmtId="49" fontId="20" fillId="0" borderId="0" xfId="0" applyNumberFormat="1" applyFont="1" applyFill="1" applyAlignment="1">
      <alignment horizontal="right"/>
    </xf>
    <xf numFmtId="49" fontId="17" fillId="0" borderId="11" xfId="0" applyNumberFormat="1" applyFont="1" applyFill="1" applyBorder="1" applyAlignment="1">
      <alignment horizontal="right" vertical="center"/>
    </xf>
    <xf numFmtId="49" fontId="17" fillId="0" borderId="11" xfId="0" applyNumberFormat="1" applyFont="1" applyBorder="1" applyAlignment="1">
      <alignment horizontal="right" vertical="center"/>
    </xf>
    <xf numFmtId="49" fontId="17" fillId="0" borderId="0" xfId="0" applyNumberFormat="1" applyFont="1" applyFill="1" applyAlignment="1">
      <alignment horizontal="right"/>
    </xf>
    <xf numFmtId="49" fontId="18" fillId="0" borderId="11" xfId="0" applyNumberFormat="1" applyFont="1" applyFill="1" applyBorder="1" applyAlignment="1">
      <alignment horizontal="right" vertical="center"/>
    </xf>
    <xf numFmtId="0" fontId="18" fillId="0" borderId="10" xfId="0" applyFont="1" applyFill="1" applyBorder="1" applyAlignment="1">
      <alignment horizontal="left" vertical="center" wrapText="1"/>
    </xf>
    <xf numFmtId="0" fontId="18" fillId="0" borderId="10" xfId="0" applyFont="1" applyFill="1" applyBorder="1" applyAlignment="1">
      <alignment horizontal="center" vertical="center" wrapText="1"/>
    </xf>
    <xf numFmtId="0" fontId="25" fillId="0" borderId="10" xfId="0" applyFont="1" applyFill="1" applyBorder="1" applyAlignment="1">
      <alignment horizontal="center" wrapText="1"/>
    </xf>
    <xf numFmtId="0" fontId="25" fillId="0" borderId="10" xfId="0" applyFont="1" applyBorder="1" applyAlignment="1">
      <alignment horizontal="center" vertical="center" wrapText="1"/>
    </xf>
    <xf numFmtId="0" fontId="25" fillId="0" borderId="10" xfId="0" applyNumberFormat="1" applyFont="1" applyFill="1" applyBorder="1" applyAlignment="1" applyProtection="1">
      <alignment horizontal="center" vertical="center" wrapText="1"/>
    </xf>
    <xf numFmtId="0" fontId="26" fillId="0" borderId="10" xfId="0" applyFont="1" applyBorder="1" applyAlignment="1">
      <alignment horizontal="center" vertical="center" wrapText="1"/>
    </xf>
    <xf numFmtId="49" fontId="21" fillId="0" borderId="10" xfId="0" applyNumberFormat="1" applyFont="1" applyFill="1" applyBorder="1" applyAlignment="1" applyProtection="1">
      <alignment horizontal="center" vertical="top" wrapText="1"/>
      <protection locked="0"/>
    </xf>
    <xf numFmtId="0" fontId="21" fillId="0" borderId="10" xfId="0" applyFont="1" applyFill="1" applyBorder="1" applyAlignment="1" applyProtection="1">
      <alignment vertical="top" wrapText="1"/>
      <protection locked="0"/>
    </xf>
    <xf numFmtId="1" fontId="21" fillId="0" borderId="10" xfId="0" applyNumberFormat="1" applyFont="1" applyFill="1" applyBorder="1" applyAlignment="1">
      <alignment horizontal="center" vertical="center" wrapText="1"/>
    </xf>
    <xf numFmtId="0" fontId="17" fillId="0" borderId="10" xfId="0" applyFont="1" applyBorder="1" applyAlignment="1">
      <alignment vertical="top" wrapText="1"/>
    </xf>
    <xf numFmtId="0" fontId="18" fillId="0" borderId="10" xfId="0" applyFont="1" applyFill="1" applyBorder="1" applyAlignment="1">
      <alignment wrapText="1"/>
    </xf>
    <xf numFmtId="0" fontId="18" fillId="17" borderId="10" xfId="0" applyFont="1" applyFill="1" applyBorder="1" applyAlignment="1">
      <alignment horizontal="center" vertical="center" wrapText="1"/>
    </xf>
    <xf numFmtId="0" fontId="17" fillId="0" borderId="10" xfId="0" applyFont="1" applyBorder="1"/>
    <xf numFmtId="0" fontId="18" fillId="0" borderId="10" xfId="0" applyFont="1" applyFill="1" applyBorder="1" applyAlignment="1" applyProtection="1">
      <alignment horizontal="center" vertical="center" wrapText="1"/>
      <protection locked="0"/>
    </xf>
    <xf numFmtId="0" fontId="17" fillId="0" borderId="10" xfId="0" applyFont="1" applyBorder="1" applyAlignment="1" applyProtection="1">
      <alignment wrapText="1"/>
      <protection locked="0"/>
    </xf>
    <xf numFmtId="0" fontId="17" fillId="0" borderId="10" xfId="0" applyFont="1" applyFill="1" applyBorder="1"/>
    <xf numFmtId="0" fontId="17" fillId="0" borderId="10" xfId="0" applyFont="1" applyBorder="1" applyAlignment="1" applyProtection="1">
      <alignment vertical="center" wrapText="1"/>
      <protection locked="0"/>
    </xf>
    <xf numFmtId="0" fontId="17" fillId="0" borderId="10" xfId="0" applyFont="1" applyFill="1" applyBorder="1" applyAlignment="1">
      <alignment horizontal="left" wrapText="1"/>
    </xf>
    <xf numFmtId="0" fontId="17" fillId="0" borderId="10" xfId="0" applyFont="1" applyFill="1" applyBorder="1" applyAlignment="1" applyProtection="1">
      <alignment vertical="top" wrapText="1"/>
      <protection locked="0"/>
    </xf>
    <xf numFmtId="49" fontId="21" fillId="0" borderId="10" xfId="0" applyNumberFormat="1" applyFont="1" applyFill="1" applyBorder="1" applyAlignment="1" applyProtection="1">
      <alignment horizontal="center" vertical="center" wrapText="1"/>
      <protection locked="0"/>
    </xf>
    <xf numFmtId="0" fontId="21" fillId="0" borderId="10" xfId="0" applyFont="1" applyFill="1" applyBorder="1" applyAlignment="1">
      <alignment horizontal="left" vertical="center" wrapText="1"/>
    </xf>
    <xf numFmtId="0" fontId="21" fillId="0" borderId="10" xfId="0" applyFont="1" applyFill="1" applyBorder="1" applyAlignment="1">
      <alignment horizontal="center" vertical="center" wrapText="1"/>
    </xf>
    <xf numFmtId="0" fontId="18" fillId="0" borderId="10" xfId="0" applyFont="1" applyBorder="1" applyAlignment="1">
      <alignment vertical="center" wrapText="1"/>
    </xf>
    <xf numFmtId="0" fontId="18" fillId="17" borderId="10" xfId="0" applyFont="1" applyFill="1" applyBorder="1" applyAlignment="1">
      <alignment horizontal="center" vertical="center"/>
    </xf>
    <xf numFmtId="0" fontId="27" fillId="0" borderId="10" xfId="0" applyFont="1" applyFill="1" applyBorder="1" applyAlignment="1">
      <alignment horizontal="center" vertical="center" wrapText="1"/>
    </xf>
    <xf numFmtId="49" fontId="18" fillId="0" borderId="10" xfId="0" applyNumberFormat="1" applyFont="1" applyBorder="1" applyAlignment="1">
      <alignment horizontal="center" vertical="center"/>
    </xf>
    <xf numFmtId="0" fontId="18" fillId="0" borderId="10" xfId="0" applyFont="1" applyBorder="1" applyAlignment="1">
      <alignment vertical="top" wrapText="1"/>
    </xf>
    <xf numFmtId="49" fontId="17" fillId="0" borderId="10" xfId="0" applyNumberFormat="1" applyFont="1" applyFill="1" applyBorder="1" applyAlignment="1" applyProtection="1">
      <alignment horizontal="left" vertical="center" wrapText="1"/>
      <protection locked="0"/>
    </xf>
    <xf numFmtId="0" fontId="21" fillId="0" borderId="10" xfId="0" applyFont="1" applyBorder="1" applyAlignment="1" applyProtection="1">
      <alignment vertical="top" wrapText="1"/>
      <protection locked="0"/>
    </xf>
    <xf numFmtId="0" fontId="18" fillId="0" borderId="10" xfId="0" applyFont="1" applyBorder="1" applyAlignment="1">
      <alignment wrapText="1"/>
    </xf>
    <xf numFmtId="49" fontId="18" fillId="0" borderId="10" xfId="0" applyNumberFormat="1" applyFont="1" applyFill="1" applyBorder="1" applyAlignment="1">
      <alignment horizontal="center" vertical="center" wrapText="1"/>
    </xf>
    <xf numFmtId="49" fontId="21" fillId="17" borderId="10" xfId="0" applyNumberFormat="1" applyFont="1" applyFill="1" applyBorder="1" applyAlignment="1" applyProtection="1">
      <alignment horizontal="center" vertical="center" wrapText="1"/>
      <protection locked="0"/>
    </xf>
    <xf numFmtId="2" fontId="21" fillId="17" borderId="10" xfId="0" applyNumberFormat="1" applyFont="1" applyFill="1" applyBorder="1" applyAlignment="1">
      <alignment horizontal="center" vertical="center"/>
    </xf>
    <xf numFmtId="49" fontId="17" fillId="0" borderId="10" xfId="0" applyNumberFormat="1" applyFont="1" applyBorder="1" applyAlignment="1" applyProtection="1">
      <alignment horizontal="center" vertical="center"/>
      <protection locked="0"/>
    </xf>
    <xf numFmtId="49" fontId="21" fillId="17" borderId="10" xfId="0" applyNumberFormat="1" applyFont="1" applyFill="1" applyBorder="1" applyAlignment="1" applyProtection="1">
      <alignment horizontal="center" vertical="center"/>
      <protection locked="0"/>
    </xf>
    <xf numFmtId="49" fontId="18" fillId="0" borderId="10" xfId="0" applyNumberFormat="1" applyFont="1" applyFill="1" applyBorder="1" applyAlignment="1">
      <alignment horizontal="center" vertical="center"/>
    </xf>
    <xf numFmtId="49" fontId="17" fillId="0" borderId="10" xfId="0" applyNumberFormat="1" applyFont="1" applyFill="1" applyBorder="1" applyAlignment="1" applyProtection="1">
      <alignment horizontal="center" vertical="top" wrapText="1"/>
      <protection locked="0"/>
    </xf>
    <xf numFmtId="0" fontId="21" fillId="0" borderId="10" xfId="0" applyFont="1" applyFill="1" applyBorder="1" applyAlignment="1">
      <alignment vertical="center" wrapText="1"/>
    </xf>
    <xf numFmtId="0" fontId="21" fillId="0" borderId="10" xfId="0" applyFont="1" applyBorder="1" applyAlignment="1">
      <alignment horizontal="center" vertical="center"/>
    </xf>
    <xf numFmtId="49" fontId="21" fillId="0" borderId="10" xfId="0" applyNumberFormat="1" applyFont="1" applyFill="1" applyBorder="1" applyAlignment="1" applyProtection="1">
      <alignment horizontal="center" vertical="center"/>
      <protection locked="0"/>
    </xf>
    <xf numFmtId="49" fontId="18" fillId="0" borderId="10" xfId="0" applyNumberFormat="1" applyFont="1" applyFill="1" applyBorder="1" applyAlignment="1" applyProtection="1">
      <alignment horizontal="center" vertical="center"/>
      <protection locked="0"/>
    </xf>
    <xf numFmtId="49" fontId="25" fillId="0" borderId="11" xfId="0" applyNumberFormat="1" applyFont="1" applyFill="1" applyBorder="1" applyAlignment="1">
      <alignment horizontal="center" wrapText="1"/>
    </xf>
    <xf numFmtId="0" fontId="26" fillId="0" borderId="12" xfId="0" applyFont="1" applyBorder="1" applyAlignment="1">
      <alignment horizontal="center" vertical="center" wrapText="1"/>
    </xf>
    <xf numFmtId="49" fontId="21" fillId="0" borderId="11" xfId="0" applyNumberFormat="1" applyFont="1" applyFill="1" applyBorder="1" applyAlignment="1">
      <alignment horizontal="right"/>
    </xf>
    <xf numFmtId="1" fontId="21" fillId="0" borderId="12" xfId="0" applyNumberFormat="1" applyFont="1" applyFill="1" applyBorder="1" applyAlignment="1">
      <alignment horizontal="center" vertical="center" wrapText="1"/>
    </xf>
    <xf numFmtId="0" fontId="17" fillId="0" borderId="12" xfId="0" applyFont="1" applyFill="1" applyBorder="1" applyAlignment="1">
      <alignment horizontal="center" vertical="center" wrapText="1"/>
    </xf>
    <xf numFmtId="0" fontId="18" fillId="0" borderId="12" xfId="0" applyFont="1" applyFill="1" applyBorder="1" applyAlignment="1">
      <alignment horizontal="center" vertical="center" wrapText="1"/>
    </xf>
    <xf numFmtId="0" fontId="18" fillId="0" borderId="12" xfId="0" applyFont="1" applyFill="1" applyBorder="1" applyAlignment="1">
      <alignment horizontal="center" vertical="center"/>
    </xf>
    <xf numFmtId="0" fontId="17" fillId="0" borderId="12" xfId="0" applyFont="1" applyFill="1" applyBorder="1" applyAlignment="1">
      <alignment horizontal="center" vertical="center"/>
    </xf>
    <xf numFmtId="49" fontId="21" fillId="0" borderId="11" xfId="0" applyNumberFormat="1" applyFont="1" applyBorder="1" applyAlignment="1">
      <alignment horizontal="right" vertical="center"/>
    </xf>
    <xf numFmtId="0" fontId="21" fillId="0" borderId="12" xfId="0" applyFont="1" applyFill="1" applyBorder="1" applyAlignment="1">
      <alignment horizontal="center" vertical="center" wrapText="1"/>
    </xf>
    <xf numFmtId="49" fontId="21" fillId="0" borderId="11" xfId="0" applyNumberFormat="1" applyFont="1" applyFill="1" applyBorder="1" applyAlignment="1">
      <alignment horizontal="right" vertical="center"/>
    </xf>
    <xf numFmtId="0" fontId="21" fillId="0" borderId="12" xfId="0" applyFont="1" applyFill="1" applyBorder="1" applyAlignment="1">
      <alignment horizontal="center" vertical="center"/>
    </xf>
    <xf numFmtId="0" fontId="17" fillId="17" borderId="12" xfId="0" applyFont="1" applyFill="1" applyBorder="1" applyAlignment="1">
      <alignment horizontal="center" vertical="center"/>
    </xf>
    <xf numFmtId="49" fontId="21" fillId="17" borderId="11" xfId="0" applyNumberFormat="1" applyFont="1" applyFill="1" applyBorder="1" applyAlignment="1">
      <alignment horizontal="right" vertical="center"/>
    </xf>
    <xf numFmtId="0" fontId="17" fillId="17" borderId="12" xfId="0" applyFont="1" applyFill="1" applyBorder="1" applyAlignment="1">
      <alignment horizontal="center" vertical="center" wrapText="1"/>
    </xf>
    <xf numFmtId="0" fontId="21" fillId="17" borderId="12" xfId="0" applyFont="1" applyFill="1" applyBorder="1" applyAlignment="1">
      <alignment horizontal="center" vertical="center"/>
    </xf>
    <xf numFmtId="1" fontId="17" fillId="0" borderId="12" xfId="0" applyNumberFormat="1" applyFont="1" applyBorder="1" applyAlignment="1">
      <alignment horizontal="center" vertical="top" wrapText="1"/>
    </xf>
    <xf numFmtId="1" fontId="17" fillId="17" borderId="12" xfId="0" applyNumberFormat="1" applyFont="1" applyFill="1" applyBorder="1" applyAlignment="1">
      <alignment horizontal="center" vertical="center"/>
    </xf>
    <xf numFmtId="1" fontId="17" fillId="0" borderId="12" xfId="0" applyNumberFormat="1" applyFont="1" applyFill="1" applyBorder="1" applyAlignment="1">
      <alignment horizontal="center" vertical="center"/>
    </xf>
    <xf numFmtId="3" fontId="17" fillId="0" borderId="12" xfId="0" applyNumberFormat="1" applyFont="1" applyFill="1" applyBorder="1" applyAlignment="1">
      <alignment horizontal="center" vertical="center"/>
    </xf>
    <xf numFmtId="3" fontId="18" fillId="0" borderId="12" xfId="0" applyNumberFormat="1" applyFont="1" applyFill="1" applyBorder="1" applyAlignment="1">
      <alignment horizontal="center" vertical="center"/>
    </xf>
    <xf numFmtId="0" fontId="17" fillId="0" borderId="12" xfId="0" applyFont="1" applyBorder="1" applyAlignment="1">
      <alignment horizontal="center" vertical="center"/>
    </xf>
    <xf numFmtId="0" fontId="21" fillId="0" borderId="12" xfId="0" applyFont="1" applyBorder="1" applyAlignment="1">
      <alignment horizontal="center" vertical="center"/>
    </xf>
    <xf numFmtId="0" fontId="17" fillId="0" borderId="12" xfId="0" applyFont="1" applyFill="1" applyBorder="1"/>
    <xf numFmtId="49" fontId="17" fillId="0" borderId="13" xfId="0" applyNumberFormat="1" applyFont="1" applyFill="1" applyBorder="1" applyAlignment="1">
      <alignment horizontal="right"/>
    </xf>
    <xf numFmtId="0" fontId="21" fillId="0" borderId="14" xfId="0" applyFont="1" applyFill="1" applyBorder="1" applyAlignment="1" applyProtection="1">
      <alignment horizontal="center" vertical="top"/>
      <protection locked="0"/>
    </xf>
    <xf numFmtId="0" fontId="21" fillId="0" borderId="14" xfId="0" applyFont="1" applyFill="1" applyBorder="1" applyAlignment="1" applyProtection="1">
      <alignment vertical="top" wrapText="1"/>
      <protection locked="0"/>
    </xf>
    <xf numFmtId="1" fontId="21" fillId="0" borderId="14" xfId="0" applyNumberFormat="1" applyFont="1" applyFill="1" applyBorder="1" applyAlignment="1">
      <alignment horizontal="center" vertical="center"/>
    </xf>
    <xf numFmtId="1" fontId="21" fillId="0" borderId="15" xfId="0" applyNumberFormat="1" applyFont="1" applyFill="1" applyBorder="1" applyAlignment="1">
      <alignment horizontal="center" vertical="center"/>
    </xf>
    <xf numFmtId="0" fontId="26" fillId="0" borderId="16" xfId="0" applyFont="1" applyBorder="1" applyAlignment="1">
      <alignment horizontal="center" vertical="center" wrapText="1"/>
    </xf>
    <xf numFmtId="0" fontId="26" fillId="0" borderId="17" xfId="0" applyFont="1" applyBorder="1" applyAlignment="1">
      <alignment horizontal="center" vertical="center" wrapText="1"/>
    </xf>
    <xf numFmtId="49" fontId="17" fillId="0" borderId="11" xfId="0" applyNumberFormat="1" applyFont="1" applyFill="1" applyBorder="1" applyAlignment="1">
      <alignment horizontal="right"/>
    </xf>
    <xf numFmtId="49" fontId="18" fillId="0" borderId="11" xfId="0" applyNumberFormat="1" applyFont="1" applyFill="1" applyBorder="1" applyAlignment="1">
      <alignment horizontal="right"/>
    </xf>
    <xf numFmtId="0" fontId="24" fillId="0" borderId="10" xfId="0" applyFont="1" applyBorder="1" applyAlignment="1">
      <alignment horizontal="center" vertical="center" wrapText="1"/>
    </xf>
    <xf numFmtId="1" fontId="21" fillId="0" borderId="10" xfId="0" applyNumberFormat="1" applyFont="1" applyFill="1" applyBorder="1" applyAlignment="1" applyProtection="1">
      <alignment horizontal="center" vertical="center" wrapText="1"/>
      <protection locked="0"/>
    </xf>
    <xf numFmtId="0" fontId="20" fillId="0" borderId="0" xfId="0" applyFont="1" applyAlignment="1">
      <alignment horizontal="center"/>
    </xf>
    <xf numFmtId="0" fontId="17" fillId="0" borderId="0" xfId="0" applyFont="1" applyAlignment="1">
      <alignment horizontal="center"/>
    </xf>
    <xf numFmtId="1" fontId="17" fillId="0" borderId="10" xfId="0" applyNumberFormat="1" applyFont="1" applyFill="1" applyBorder="1" applyAlignment="1" applyProtection="1">
      <alignment horizontal="center" vertical="center" wrapText="1"/>
      <protection locked="0"/>
    </xf>
    <xf numFmtId="1" fontId="18" fillId="0" borderId="10" xfId="0" applyNumberFormat="1" applyFont="1" applyFill="1" applyBorder="1" applyAlignment="1" applyProtection="1">
      <alignment horizontal="center" vertical="center" wrapText="1"/>
      <protection locked="0"/>
    </xf>
    <xf numFmtId="1" fontId="17" fillId="0" borderId="10" xfId="0" applyNumberFormat="1" applyFont="1" applyBorder="1" applyAlignment="1">
      <alignment horizontal="center" vertical="center" wrapText="1"/>
    </xf>
    <xf numFmtId="0" fontId="32" fillId="17" borderId="10" xfId="0" applyFont="1" applyFill="1" applyBorder="1" applyAlignment="1" applyProtection="1">
      <alignment vertical="top" wrapText="1"/>
      <protection locked="0"/>
    </xf>
    <xf numFmtId="1" fontId="21" fillId="0" borderId="14" xfId="0" applyNumberFormat="1" applyFont="1" applyFill="1" applyBorder="1" applyAlignment="1" applyProtection="1">
      <alignment horizontal="center" vertical="center" wrapText="1"/>
      <protection locked="0"/>
    </xf>
    <xf numFmtId="1" fontId="17" fillId="0" borderId="12" xfId="0" applyNumberFormat="1" applyFont="1" applyBorder="1" applyAlignment="1">
      <alignment horizontal="center" vertical="center" wrapText="1"/>
    </xf>
    <xf numFmtId="1" fontId="21" fillId="0" borderId="0" xfId="0" applyNumberFormat="1" applyFont="1" applyFill="1"/>
    <xf numFmtId="1" fontId="20" fillId="0" borderId="0" xfId="0" applyNumberFormat="1" applyFont="1"/>
    <xf numFmtId="0" fontId="18" fillId="0" borderId="10" xfId="0" applyFont="1" applyFill="1" applyBorder="1" applyAlignment="1">
      <alignment horizontal="center" vertical="top" wrapText="1"/>
    </xf>
    <xf numFmtId="0" fontId="18" fillId="0" borderId="10" xfId="0" applyFont="1" applyFill="1" applyBorder="1" applyAlignment="1" applyProtection="1">
      <alignment horizontal="center" vertical="top" wrapText="1"/>
      <protection locked="0"/>
    </xf>
    <xf numFmtId="0" fontId="31" fillId="0" borderId="10" xfId="0" applyFont="1" applyFill="1" applyBorder="1" applyAlignment="1" applyProtection="1">
      <alignment horizontal="center" vertical="top" wrapText="1"/>
      <protection locked="0"/>
    </xf>
    <xf numFmtId="0" fontId="18" fillId="15" borderId="10" xfId="0" applyFont="1" applyFill="1" applyBorder="1" applyAlignment="1">
      <alignment horizontal="center"/>
    </xf>
    <xf numFmtId="0" fontId="27" fillId="0" borderId="10" xfId="0" applyFont="1" applyFill="1" applyBorder="1" applyAlignment="1" applyProtection="1">
      <alignment horizontal="center" vertical="top" wrapText="1"/>
      <protection locked="0"/>
    </xf>
    <xf numFmtId="0" fontId="27" fillId="0" borderId="10" xfId="0" applyFont="1" applyFill="1" applyBorder="1" applyAlignment="1">
      <alignment horizontal="center"/>
    </xf>
    <xf numFmtId="0" fontId="17" fillId="0" borderId="10" xfId="0" applyFont="1" applyFill="1" applyBorder="1" applyAlignment="1">
      <alignment horizontal="center"/>
    </xf>
    <xf numFmtId="0" fontId="27" fillId="0" borderId="10" xfId="0" applyFont="1" applyFill="1" applyBorder="1" applyAlignment="1" applyProtection="1">
      <alignment horizontal="center" vertical="center" wrapText="1"/>
      <protection locked="0"/>
    </xf>
    <xf numFmtId="0" fontId="17" fillId="0" borderId="10" xfId="0" applyFont="1" applyFill="1" applyBorder="1" applyAlignment="1">
      <alignment horizontal="center" vertical="top" wrapText="1"/>
    </xf>
    <xf numFmtId="0" fontId="27" fillId="17" borderId="10" xfId="0" applyFont="1" applyFill="1" applyBorder="1" applyAlignment="1">
      <alignment horizontal="center"/>
    </xf>
    <xf numFmtId="0" fontId="18" fillId="0" borderId="10" xfId="0" applyFont="1" applyFill="1" applyBorder="1" applyAlignment="1">
      <alignment horizontal="center" wrapText="1"/>
    </xf>
    <xf numFmtId="0" fontId="18" fillId="17" borderId="10" xfId="0" applyFont="1" applyFill="1" applyBorder="1" applyAlignment="1" applyProtection="1">
      <alignment horizontal="center" vertical="top" wrapText="1"/>
      <protection locked="0"/>
    </xf>
    <xf numFmtId="0" fontId="18" fillId="0" borderId="10" xfId="0" applyFont="1" applyBorder="1" applyAlignment="1">
      <alignment horizontal="center" wrapText="1"/>
    </xf>
    <xf numFmtId="0" fontId="31" fillId="0" borderId="10" xfId="0" applyFont="1" applyFill="1" applyBorder="1" applyAlignment="1">
      <alignment horizontal="center" wrapText="1"/>
    </xf>
    <xf numFmtId="0" fontId="17" fillId="0" borderId="14" xfId="0" applyFont="1" applyFill="1" applyBorder="1" applyAlignment="1">
      <alignment horizontal="center"/>
    </xf>
    <xf numFmtId="0" fontId="33" fillId="0" borderId="0" xfId="0" applyFont="1"/>
    <xf numFmtId="0" fontId="34" fillId="0" borderId="0" xfId="0" applyFont="1"/>
    <xf numFmtId="0" fontId="35" fillId="0" borderId="10" xfId="0" applyFont="1" applyBorder="1" applyAlignment="1">
      <alignment horizontal="center" vertical="center" wrapText="1"/>
    </xf>
    <xf numFmtId="0" fontId="36" fillId="0" borderId="10" xfId="0" applyFont="1" applyFill="1" applyBorder="1" applyAlignment="1" applyProtection="1">
      <alignment vertical="center" wrapText="1"/>
      <protection locked="0"/>
    </xf>
    <xf numFmtId="0" fontId="36" fillId="0" borderId="10" xfId="0" applyFont="1" applyFill="1" applyBorder="1" applyAlignment="1" applyProtection="1">
      <alignment vertical="top" wrapText="1"/>
      <protection locked="0"/>
    </xf>
    <xf numFmtId="0" fontId="36" fillId="15" borderId="10" xfId="0" applyFont="1" applyFill="1" applyBorder="1"/>
    <xf numFmtId="0" fontId="34" fillId="0" borderId="10" xfId="0" applyFont="1" applyFill="1" applyBorder="1" applyAlignment="1">
      <alignment horizontal="center" vertical="center" wrapText="1"/>
    </xf>
    <xf numFmtId="0" fontId="37" fillId="0" borderId="10" xfId="0" applyFont="1" applyFill="1" applyBorder="1" applyAlignment="1" applyProtection="1">
      <alignment vertical="top" wrapText="1"/>
      <protection locked="0"/>
    </xf>
    <xf numFmtId="0" fontId="37" fillId="0" borderId="10" xfId="0" applyFont="1" applyFill="1" applyBorder="1"/>
    <xf numFmtId="0" fontId="34" fillId="0" borderId="10" xfId="0" applyFont="1" applyFill="1" applyBorder="1"/>
    <xf numFmtId="0" fontId="36" fillId="0" borderId="10" xfId="0" applyFont="1" applyFill="1" applyBorder="1" applyAlignment="1">
      <alignment vertical="center" wrapText="1"/>
    </xf>
    <xf numFmtId="0" fontId="37" fillId="0" borderId="10" xfId="0" applyFont="1" applyFill="1" applyBorder="1" applyAlignment="1">
      <alignment horizontal="center" vertical="center" wrapText="1"/>
    </xf>
    <xf numFmtId="0" fontId="36" fillId="0" borderId="10" xfId="0" applyFont="1" applyFill="1" applyBorder="1" applyAlignment="1" applyProtection="1">
      <alignment horizontal="center" vertical="center" wrapText="1"/>
      <protection locked="0"/>
    </xf>
    <xf numFmtId="0" fontId="37" fillId="0" borderId="10" xfId="0" applyFont="1" applyFill="1" applyBorder="1" applyAlignment="1" applyProtection="1">
      <alignment vertical="center" wrapText="1"/>
      <protection locked="0"/>
    </xf>
    <xf numFmtId="0" fontId="36" fillId="0" borderId="10" xfId="0" applyFont="1" applyFill="1" applyBorder="1" applyAlignment="1">
      <alignment vertical="top" wrapText="1"/>
    </xf>
    <xf numFmtId="0" fontId="34" fillId="0" borderId="10" xfId="0" applyFont="1" applyFill="1" applyBorder="1" applyAlignment="1">
      <alignment vertical="top" wrapText="1"/>
    </xf>
    <xf numFmtId="0" fontId="36" fillId="0" borderId="10" xfId="0" applyFont="1" applyFill="1" applyBorder="1" applyAlignment="1">
      <alignment horizontal="left" vertical="top" wrapText="1"/>
    </xf>
    <xf numFmtId="0" fontId="37" fillId="17" borderId="10" xfId="0" applyFont="1" applyFill="1" applyBorder="1"/>
    <xf numFmtId="0" fontId="36" fillId="0" borderId="10" xfId="0" applyFont="1" applyFill="1" applyBorder="1" applyAlignment="1">
      <alignment horizontal="left" wrapText="1"/>
    </xf>
    <xf numFmtId="0" fontId="36" fillId="17" borderId="10" xfId="0" applyFont="1" applyFill="1" applyBorder="1" applyAlignment="1" applyProtection="1">
      <alignment horizontal="left" vertical="top" wrapText="1"/>
      <protection locked="0"/>
    </xf>
    <xf numFmtId="0" fontId="36" fillId="0" borderId="10" xfId="0" applyFont="1" applyBorder="1" applyAlignment="1">
      <alignment horizontal="left" wrapText="1"/>
    </xf>
    <xf numFmtId="0" fontId="38" fillId="0" borderId="10" xfId="0" applyFont="1" applyFill="1" applyBorder="1" applyAlignment="1">
      <alignment vertical="center" wrapText="1"/>
    </xf>
    <xf numFmtId="0" fontId="36" fillId="0" borderId="10" xfId="0" applyFont="1" applyFill="1" applyBorder="1" applyAlignment="1">
      <alignment wrapText="1"/>
    </xf>
    <xf numFmtId="0" fontId="34" fillId="0" borderId="14" xfId="0" applyFont="1" applyFill="1" applyBorder="1"/>
    <xf numFmtId="0" fontId="39" fillId="0" borderId="10" xfId="0" applyFont="1" applyFill="1" applyBorder="1" applyAlignment="1" applyProtection="1">
      <alignment vertical="center" wrapText="1"/>
      <protection locked="0"/>
    </xf>
    <xf numFmtId="49" fontId="18" fillId="0" borderId="18" xfId="0" applyNumberFormat="1" applyFont="1" applyFill="1" applyBorder="1" applyAlignment="1">
      <alignment horizontal="right" vertical="center"/>
    </xf>
    <xf numFmtId="49" fontId="18" fillId="0" borderId="19" xfId="0" applyNumberFormat="1" applyFont="1" applyFill="1" applyBorder="1" applyAlignment="1" applyProtection="1">
      <alignment horizontal="center" vertical="center"/>
      <protection locked="0"/>
    </xf>
    <xf numFmtId="0" fontId="18" fillId="0" borderId="19" xfId="0" applyFont="1" applyFill="1" applyBorder="1" applyAlignment="1">
      <alignment vertical="center" wrapText="1"/>
    </xf>
    <xf numFmtId="0" fontId="36" fillId="0" borderId="19" xfId="0" applyFont="1" applyFill="1" applyBorder="1" applyAlignment="1">
      <alignment horizontal="left" wrapText="1"/>
    </xf>
    <xf numFmtId="0" fontId="31" fillId="0" borderId="19" xfId="0" applyFont="1" applyFill="1" applyBorder="1" applyAlignment="1">
      <alignment horizontal="center" wrapText="1"/>
    </xf>
    <xf numFmtId="1" fontId="17" fillId="0" borderId="19" xfId="0" applyNumberFormat="1" applyFont="1" applyFill="1" applyBorder="1" applyAlignment="1" applyProtection="1">
      <alignment horizontal="center" vertical="center" wrapText="1"/>
      <protection locked="0"/>
    </xf>
    <xf numFmtId="0" fontId="18" fillId="0" borderId="19" xfId="0" applyFont="1" applyFill="1" applyBorder="1" applyAlignment="1">
      <alignment horizontal="center" vertical="center" wrapText="1"/>
    </xf>
    <xf numFmtId="0" fontId="18" fillId="0" borderId="19" xfId="0" applyFont="1" applyFill="1" applyBorder="1" applyAlignment="1">
      <alignment horizontal="center" vertical="center"/>
    </xf>
    <xf numFmtId="0" fontId="18" fillId="0" borderId="20" xfId="0" applyFont="1" applyFill="1" applyBorder="1" applyAlignment="1">
      <alignment horizontal="center" vertical="center"/>
    </xf>
    <xf numFmtId="49" fontId="17" fillId="0" borderId="21" xfId="0" applyNumberFormat="1" applyFont="1" applyFill="1" applyBorder="1" applyAlignment="1">
      <alignment horizontal="right" vertical="center"/>
    </xf>
    <xf numFmtId="49" fontId="17" fillId="0" borderId="16" xfId="0" applyNumberFormat="1" applyFont="1" applyFill="1" applyBorder="1" applyAlignment="1" applyProtection="1">
      <alignment horizontal="center" vertical="center"/>
      <protection locked="0"/>
    </xf>
    <xf numFmtId="0" fontId="17" fillId="0" borderId="16" xfId="0" applyFont="1" applyBorder="1" applyAlignment="1">
      <alignment vertical="center" wrapText="1"/>
    </xf>
    <xf numFmtId="49" fontId="17" fillId="0" borderId="18" xfId="0" applyNumberFormat="1" applyFont="1" applyFill="1" applyBorder="1" applyAlignment="1">
      <alignment horizontal="right" vertical="center"/>
    </xf>
    <xf numFmtId="49" fontId="17" fillId="0" borderId="19" xfId="0" applyNumberFormat="1" applyFont="1" applyFill="1" applyBorder="1" applyAlignment="1" applyProtection="1">
      <alignment horizontal="center" vertical="center"/>
      <protection locked="0"/>
    </xf>
    <xf numFmtId="0" fontId="17" fillId="0" borderId="22" xfId="0" applyFont="1" applyBorder="1" applyAlignment="1">
      <alignment vertical="center" wrapText="1"/>
    </xf>
    <xf numFmtId="49" fontId="21" fillId="0" borderId="10" xfId="0" applyNumberFormat="1" applyFont="1" applyFill="1" applyBorder="1" applyAlignment="1">
      <alignment horizontal="right" vertical="center"/>
    </xf>
    <xf numFmtId="0" fontId="21" fillId="0" borderId="10" xfId="0" applyFont="1" applyBorder="1" applyAlignment="1">
      <alignment vertical="center" wrapText="1"/>
    </xf>
    <xf numFmtId="0" fontId="27" fillId="0" borderId="10" xfId="0" applyFont="1" applyFill="1" applyBorder="1" applyAlignment="1">
      <alignment horizontal="left" wrapText="1"/>
    </xf>
    <xf numFmtId="1" fontId="21" fillId="0" borderId="19" xfId="0" applyNumberFormat="1" applyFont="1" applyFill="1" applyBorder="1" applyAlignment="1" applyProtection="1">
      <alignment horizontal="center" vertical="center" wrapText="1"/>
      <protection locked="0"/>
    </xf>
    <xf numFmtId="0" fontId="21" fillId="0" borderId="19" xfId="0" applyFont="1" applyFill="1" applyBorder="1" applyAlignment="1">
      <alignment horizontal="center" vertical="center" wrapText="1"/>
    </xf>
    <xf numFmtId="0" fontId="39" fillId="0" borderId="19" xfId="0" applyFont="1" applyFill="1" applyBorder="1" applyAlignment="1">
      <alignment horizontal="left" wrapText="1"/>
    </xf>
    <xf numFmtId="0" fontId="39" fillId="0" borderId="16" xfId="0" applyFont="1" applyFill="1" applyBorder="1" applyAlignment="1">
      <alignment horizontal="left" wrapText="1"/>
    </xf>
    <xf numFmtId="0" fontId="39" fillId="0" borderId="10" xfId="0" applyFont="1" applyFill="1" applyBorder="1" applyAlignment="1">
      <alignment horizontal="left" wrapText="1"/>
    </xf>
    <xf numFmtId="0" fontId="36" fillId="0" borderId="10" xfId="0" applyFont="1" applyFill="1" applyBorder="1" applyAlignment="1" applyProtection="1">
      <alignment horizontal="left" vertical="top" wrapText="1"/>
      <protection locked="0"/>
    </xf>
    <xf numFmtId="0" fontId="18" fillId="0" borderId="19" xfId="0" applyFont="1" applyFill="1" applyBorder="1" applyAlignment="1" applyProtection="1">
      <alignment horizontal="center" vertical="center" wrapText="1"/>
      <protection locked="0"/>
    </xf>
    <xf numFmtId="0" fontId="18" fillId="0" borderId="22" xfId="0" applyFont="1" applyFill="1" applyBorder="1" applyAlignment="1" applyProtection="1">
      <alignment horizontal="center" vertical="center" wrapText="1"/>
      <protection locked="0"/>
    </xf>
    <xf numFmtId="0" fontId="18" fillId="0" borderId="16" xfId="0" applyFont="1" applyFill="1" applyBorder="1" applyAlignment="1" applyProtection="1">
      <alignment horizontal="center" vertical="center" wrapText="1"/>
      <protection locked="0"/>
    </xf>
    <xf numFmtId="0" fontId="17" fillId="0" borderId="0" xfId="0" applyFont="1" applyBorder="1" applyAlignment="1">
      <alignment horizontal="left" wrapText="1"/>
    </xf>
    <xf numFmtId="0" fontId="36" fillId="0" borderId="19" xfId="0" applyFont="1" applyFill="1" applyBorder="1" applyAlignment="1">
      <alignment horizontal="center" vertical="center" wrapText="1"/>
    </xf>
    <xf numFmtId="0" fontId="36" fillId="0" borderId="22" xfId="0" applyFont="1" applyFill="1" applyBorder="1" applyAlignment="1">
      <alignment horizontal="center" vertical="center" wrapText="1"/>
    </xf>
    <xf numFmtId="0" fontId="36" fillId="0" borderId="16" xfId="0" applyFont="1" applyFill="1" applyBorder="1" applyAlignment="1">
      <alignment horizontal="center" vertical="center" wrapText="1"/>
    </xf>
    <xf numFmtId="0" fontId="36" fillId="0" borderId="19" xfId="0" applyFont="1" applyFill="1" applyBorder="1" applyAlignment="1" applyProtection="1">
      <alignment horizontal="center" vertical="center" wrapText="1"/>
      <protection locked="0"/>
    </xf>
    <xf numFmtId="0" fontId="36" fillId="0" borderId="22" xfId="0" applyFont="1" applyFill="1" applyBorder="1" applyAlignment="1" applyProtection="1">
      <alignment horizontal="center" vertical="center" wrapText="1"/>
      <protection locked="0"/>
    </xf>
    <xf numFmtId="0" fontId="36" fillId="0" borderId="16" xfId="0" applyFont="1" applyFill="1" applyBorder="1" applyAlignment="1" applyProtection="1">
      <alignment horizontal="center" vertical="center" wrapText="1"/>
      <protection locked="0"/>
    </xf>
    <xf numFmtId="0" fontId="25" fillId="0" borderId="24" xfId="0" applyNumberFormat="1" applyFont="1" applyFill="1" applyBorder="1" applyAlignment="1" applyProtection="1">
      <alignment horizontal="center" vertical="center" wrapText="1"/>
    </xf>
    <xf numFmtId="0" fontId="25" fillId="0" borderId="16" xfId="0" applyNumberFormat="1" applyFont="1" applyFill="1" applyBorder="1" applyAlignment="1" applyProtection="1">
      <alignment horizontal="center" vertical="center" wrapText="1"/>
    </xf>
    <xf numFmtId="0" fontId="26" fillId="0" borderId="25" xfId="0" applyFont="1" applyBorder="1" applyAlignment="1">
      <alignment horizontal="center" vertical="center" wrapText="1"/>
    </xf>
    <xf numFmtId="0" fontId="26" fillId="0" borderId="26" xfId="0" applyFont="1" applyBorder="1" applyAlignment="1">
      <alignment horizontal="center" vertical="center" wrapText="1"/>
    </xf>
    <xf numFmtId="0" fontId="36" fillId="0" borderId="10" xfId="0" applyFont="1" applyFill="1" applyBorder="1" applyAlignment="1" applyProtection="1">
      <alignment horizontal="center" vertical="center" wrapText="1"/>
      <protection locked="0"/>
    </xf>
    <xf numFmtId="0" fontId="25" fillId="0" borderId="24" xfId="0" applyFont="1" applyBorder="1" applyAlignment="1">
      <alignment horizontal="center" vertical="center" wrapText="1"/>
    </xf>
    <xf numFmtId="0" fontId="25" fillId="0" borderId="16" xfId="0" applyFont="1" applyBorder="1" applyAlignment="1">
      <alignment horizontal="center" vertical="center" wrapText="1"/>
    </xf>
    <xf numFmtId="0" fontId="24" fillId="0" borderId="24" xfId="0" applyFont="1" applyBorder="1" applyAlignment="1">
      <alignment horizontal="center" vertical="center" wrapText="1"/>
    </xf>
    <xf numFmtId="0" fontId="24" fillId="0" borderId="16" xfId="0" applyFont="1" applyBorder="1" applyAlignment="1">
      <alignment horizontal="center" vertical="center" wrapText="1"/>
    </xf>
    <xf numFmtId="0" fontId="24" fillId="0" borderId="0" xfId="0" applyFont="1" applyAlignment="1">
      <alignment horizontal="left" wrapText="1"/>
    </xf>
    <xf numFmtId="49" fontId="17" fillId="0" borderId="0" xfId="0" applyNumberFormat="1" applyFont="1" applyFill="1" applyAlignment="1">
      <alignment horizontal="center"/>
    </xf>
    <xf numFmtId="49" fontId="25" fillId="0" borderId="23" xfId="0" applyNumberFormat="1" applyFont="1" applyFill="1" applyBorder="1" applyAlignment="1">
      <alignment horizontal="center" wrapText="1"/>
    </xf>
    <xf numFmtId="49" fontId="25" fillId="0" borderId="21" xfId="0" applyNumberFormat="1" applyFont="1" applyFill="1" applyBorder="1" applyAlignment="1">
      <alignment horizontal="center" wrapText="1"/>
    </xf>
    <xf numFmtId="0" fontId="25" fillId="0" borderId="24" xfId="0" applyFont="1" applyFill="1" applyBorder="1" applyAlignment="1">
      <alignment horizontal="center" wrapText="1"/>
    </xf>
    <xf numFmtId="0" fontId="25" fillId="0" borderId="16" xfId="0" applyFont="1" applyFill="1" applyBorder="1" applyAlignment="1">
      <alignment horizontal="center" wrapText="1"/>
    </xf>
    <xf numFmtId="0" fontId="35" fillId="0" borderId="24" xfId="0" applyFont="1" applyBorder="1" applyAlignment="1">
      <alignment horizontal="center" vertical="center" wrapText="1"/>
    </xf>
    <xf numFmtId="0" fontId="35" fillId="0" borderId="16" xfId="0" applyFont="1" applyBorder="1" applyAlignment="1">
      <alignment horizontal="center" vertical="center" wrapText="1"/>
    </xf>
  </cellXfs>
  <cellStyles count="24">
    <cellStyle name="Акцент1" xfId="1" builtinId="29" customBuiltin="1"/>
    <cellStyle name="Акцент2" xfId="2" builtinId="33" customBuiltin="1"/>
    <cellStyle name="Акцент3" xfId="3" builtinId="37" customBuiltin="1"/>
    <cellStyle name="Акцент4" xfId="4" builtinId="41" customBuiltin="1"/>
    <cellStyle name="Акцент5" xfId="5" builtinId="45" customBuiltin="1"/>
    <cellStyle name="Акцент6" xfId="6" builtinId="49" customBuiltin="1"/>
    <cellStyle name="Ввод " xfId="7" builtinId="20" customBuiltin="1"/>
    <cellStyle name="Вывод" xfId="8" builtinId="21" customBuiltin="1"/>
    <cellStyle name="Вычисление" xfId="9" builtinId="22" customBuiltin="1"/>
    <cellStyle name="Заголовок 1" xfId="10" builtinId="16" customBuiltin="1"/>
    <cellStyle name="Заголовок 2" xfId="11" builtinId="17" customBuiltin="1"/>
    <cellStyle name="Заголовок 3" xfId="12" builtinId="18" customBuiltin="1"/>
    <cellStyle name="Заголовок 4" xfId="13" builtinId="19" customBuiltin="1"/>
    <cellStyle name="Итог" xfId="14" builtinId="25" customBuiltin="1"/>
    <cellStyle name="Контрольная ячейка" xfId="15" builtinId="23" customBuiltin="1"/>
    <cellStyle name="Название" xfId="16" builtinId="15" customBuiltin="1"/>
    <cellStyle name="Нейтральный" xfId="17" builtinId="28" customBuiltin="1"/>
    <cellStyle name="Обычный" xfId="0" builtinId="0"/>
    <cellStyle name="Плохой" xfId="18" builtinId="27" customBuiltin="1"/>
    <cellStyle name="Пояснение" xfId="19" builtinId="53" customBuiltin="1"/>
    <cellStyle name="Примечание" xfId="20" builtinId="10" customBuiltin="1"/>
    <cellStyle name="Связанная ячейка" xfId="21" builtinId="24" customBuiltin="1"/>
    <cellStyle name="Текст предупреждения" xfId="22" builtinId="11" customBuiltin="1"/>
    <cellStyle name="Хороший" xfId="23"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50"/>
  <sheetViews>
    <sheetView tabSelected="1" view="pageBreakPreview" topLeftCell="A10" zoomScale="25" zoomScaleNormal="25" zoomScaleSheetLayoutView="25" workbookViewId="0">
      <pane xSplit="4" ySplit="3" topLeftCell="L236" activePane="bottomRight" state="frozen"/>
      <selection activeCell="A10" sqref="A10"/>
      <selection pane="topRight" activeCell="E10" sqref="E10"/>
      <selection pane="bottomLeft" activeCell="A13" sqref="A13"/>
      <selection pane="bottomRight" activeCell="L236" sqref="L236"/>
    </sheetView>
  </sheetViews>
  <sheetFormatPr defaultRowHeight="12.75" x14ac:dyDescent="0.2"/>
  <cols>
    <col min="1" max="1" width="15.28515625" style="66" customWidth="1"/>
    <col min="2" max="2" width="15.42578125" style="33" customWidth="1"/>
    <col min="3" max="3" width="15.7109375" style="33" customWidth="1"/>
    <col min="4" max="4" width="45.85546875" style="33" customWidth="1"/>
    <col min="5" max="5" width="70.5703125" style="172" customWidth="1"/>
    <col min="6" max="6" width="25.5703125" style="147" customWidth="1"/>
    <col min="7" max="7" width="15.85546875" style="147" customWidth="1"/>
    <col min="8" max="8" width="16.7109375" style="33" customWidth="1"/>
    <col min="9" max="10" width="17" style="33" customWidth="1"/>
    <col min="11" max="11" width="17.5703125" style="33" customWidth="1"/>
    <col min="12" max="16384" width="9.140625" style="33"/>
  </cols>
  <sheetData>
    <row r="1" spans="1:12" ht="15.75" x14ac:dyDescent="0.25">
      <c r="H1" s="34" t="s">
        <v>0</v>
      </c>
      <c r="I1" s="34"/>
      <c r="J1" s="34"/>
    </row>
    <row r="2" spans="1:12" ht="15.75" x14ac:dyDescent="0.25">
      <c r="H2" s="34" t="s">
        <v>151</v>
      </c>
      <c r="I2" s="34"/>
      <c r="J2" s="34"/>
    </row>
    <row r="3" spans="1:12" ht="15.75" x14ac:dyDescent="0.25">
      <c r="H3" s="34" t="s">
        <v>55</v>
      </c>
      <c r="I3" s="34"/>
      <c r="J3" s="34"/>
    </row>
    <row r="4" spans="1:12" ht="15.75" x14ac:dyDescent="0.25">
      <c r="H4" s="34" t="s">
        <v>152</v>
      </c>
      <c r="I4" s="34"/>
      <c r="J4" s="34"/>
    </row>
    <row r="5" spans="1:12" ht="15.75" customHeight="1" x14ac:dyDescent="0.2">
      <c r="H5" s="240"/>
      <c r="I5" s="240"/>
      <c r="J5" s="240"/>
    </row>
    <row r="6" spans="1:12" ht="35.25" customHeight="1" x14ac:dyDescent="0.2">
      <c r="H6" s="240"/>
      <c r="I6" s="240"/>
      <c r="J6" s="240"/>
    </row>
    <row r="7" spans="1:12" ht="18.75" x14ac:dyDescent="0.3">
      <c r="A7" s="241" t="s">
        <v>371</v>
      </c>
      <c r="B7" s="241"/>
      <c r="C7" s="241"/>
      <c r="D7" s="241"/>
      <c r="E7" s="241"/>
      <c r="F7" s="241"/>
      <c r="G7" s="241"/>
      <c r="H7" s="241"/>
      <c r="I7" s="241"/>
      <c r="J7" s="241"/>
      <c r="K7" s="35"/>
    </row>
    <row r="8" spans="1:12" ht="18.75" x14ac:dyDescent="0.3">
      <c r="A8" s="241" t="s">
        <v>372</v>
      </c>
      <c r="B8" s="241"/>
      <c r="C8" s="241"/>
      <c r="D8" s="241"/>
      <c r="E8" s="241"/>
      <c r="F8" s="241"/>
      <c r="G8" s="241"/>
      <c r="H8" s="241"/>
      <c r="I8" s="241"/>
      <c r="J8" s="241"/>
      <c r="K8" s="35"/>
    </row>
    <row r="9" spans="1:12" ht="19.5" thickBot="1" x14ac:dyDescent="0.35">
      <c r="B9" s="35"/>
      <c r="C9" s="35"/>
      <c r="D9" s="35"/>
      <c r="E9" s="173"/>
      <c r="F9" s="148"/>
      <c r="G9" s="148"/>
      <c r="H9" s="35"/>
      <c r="I9" s="35"/>
      <c r="J9" s="35"/>
      <c r="K9" s="35"/>
    </row>
    <row r="10" spans="1:12" ht="111" customHeight="1" x14ac:dyDescent="0.3">
      <c r="A10" s="242" t="s">
        <v>375</v>
      </c>
      <c r="B10" s="244" t="s">
        <v>376</v>
      </c>
      <c r="C10" s="236" t="s">
        <v>377</v>
      </c>
      <c r="D10" s="236" t="s">
        <v>378</v>
      </c>
      <c r="E10" s="246" t="s">
        <v>379</v>
      </c>
      <c r="F10" s="236" t="s">
        <v>380</v>
      </c>
      <c r="G10" s="238" t="s">
        <v>381</v>
      </c>
      <c r="H10" s="231" t="s">
        <v>1</v>
      </c>
      <c r="I10" s="233" t="s">
        <v>2</v>
      </c>
      <c r="J10" s="234"/>
      <c r="K10" s="35"/>
    </row>
    <row r="11" spans="1:12" ht="42.75" x14ac:dyDescent="0.3">
      <c r="A11" s="243"/>
      <c r="B11" s="245"/>
      <c r="C11" s="237"/>
      <c r="D11" s="237"/>
      <c r="E11" s="247"/>
      <c r="F11" s="237"/>
      <c r="G11" s="239"/>
      <c r="H11" s="232"/>
      <c r="I11" s="141" t="s">
        <v>382</v>
      </c>
      <c r="J11" s="142" t="s">
        <v>383</v>
      </c>
      <c r="K11" s="35"/>
    </row>
    <row r="12" spans="1:12" ht="18.75" x14ac:dyDescent="0.3">
      <c r="A12" s="112" t="s">
        <v>373</v>
      </c>
      <c r="B12" s="73">
        <v>2</v>
      </c>
      <c r="C12" s="74">
        <v>3</v>
      </c>
      <c r="D12" s="74">
        <v>4</v>
      </c>
      <c r="E12" s="174">
        <v>5</v>
      </c>
      <c r="F12" s="74">
        <v>6</v>
      </c>
      <c r="G12" s="145">
        <v>7</v>
      </c>
      <c r="H12" s="75">
        <v>8</v>
      </c>
      <c r="I12" s="76">
        <v>9</v>
      </c>
      <c r="J12" s="113">
        <v>10</v>
      </c>
      <c r="K12" s="35"/>
    </row>
    <row r="13" spans="1:12" s="36" customFormat="1" ht="56.25" customHeight="1" x14ac:dyDescent="0.3">
      <c r="A13" s="114" t="s">
        <v>168</v>
      </c>
      <c r="B13" s="77"/>
      <c r="C13" s="77"/>
      <c r="D13" s="78" t="s">
        <v>3</v>
      </c>
      <c r="E13" s="175"/>
      <c r="F13" s="84"/>
      <c r="G13" s="146">
        <f>H13+I13</f>
        <v>5411332</v>
      </c>
      <c r="H13" s="79">
        <f>H17+H21+H22+H23+H25+H26+H37+H38+H42+H44+H39+H41+H24+H15</f>
        <v>4575131</v>
      </c>
      <c r="I13" s="79">
        <f>I17+I21+I22+I23+I25+I26+I37+I38+I42+I44+I39+I41+I24</f>
        <v>836201</v>
      </c>
      <c r="J13" s="115">
        <f>J32</f>
        <v>27379</v>
      </c>
      <c r="L13" s="155"/>
    </row>
    <row r="14" spans="1:12" s="37" customFormat="1" ht="56.25" hidden="1" x14ac:dyDescent="0.3">
      <c r="A14" s="114" t="s">
        <v>70</v>
      </c>
      <c r="B14" s="7"/>
      <c r="C14" s="7"/>
      <c r="D14" s="78" t="s">
        <v>3</v>
      </c>
      <c r="E14" s="175"/>
      <c r="F14" s="84"/>
      <c r="G14" s="149">
        <f t="shared" ref="G14:G79" si="0">H14+I14</f>
        <v>0</v>
      </c>
      <c r="H14" s="6"/>
      <c r="I14" s="6"/>
      <c r="J14" s="116"/>
    </row>
    <row r="15" spans="1:12" s="37" customFormat="1" ht="75" hidden="1" x14ac:dyDescent="0.3">
      <c r="A15" s="143" t="s">
        <v>399</v>
      </c>
      <c r="B15" s="7" t="s">
        <v>401</v>
      </c>
      <c r="C15" s="7"/>
      <c r="D15" s="89" t="s">
        <v>403</v>
      </c>
      <c r="E15" s="175"/>
      <c r="F15" s="84"/>
      <c r="G15" s="149">
        <f t="shared" si="0"/>
        <v>100000</v>
      </c>
      <c r="H15" s="6">
        <f>H16</f>
        <v>100000</v>
      </c>
      <c r="I15" s="6"/>
      <c r="J15" s="116"/>
    </row>
    <row r="16" spans="1:12" s="38" customFormat="1" ht="18.75" x14ac:dyDescent="0.3">
      <c r="A16" s="144" t="s">
        <v>400</v>
      </c>
      <c r="B16" s="14" t="s">
        <v>402</v>
      </c>
      <c r="C16" s="14" t="s">
        <v>352</v>
      </c>
      <c r="D16" s="30" t="s">
        <v>404</v>
      </c>
      <c r="E16" s="175" t="s">
        <v>436</v>
      </c>
      <c r="F16" s="84" t="s">
        <v>529</v>
      </c>
      <c r="G16" s="150">
        <f t="shared" si="0"/>
        <v>100000</v>
      </c>
      <c r="H16" s="72">
        <v>100000</v>
      </c>
      <c r="I16" s="72"/>
      <c r="J16" s="117"/>
    </row>
    <row r="17" spans="1:11" s="37" customFormat="1" ht="37.5" hidden="1" x14ac:dyDescent="0.3">
      <c r="A17" s="68" t="s">
        <v>308</v>
      </c>
      <c r="B17" s="24" t="s">
        <v>293</v>
      </c>
      <c r="C17" s="24"/>
      <c r="D17" s="80" t="s">
        <v>72</v>
      </c>
      <c r="E17" s="175"/>
      <c r="F17" s="84"/>
      <c r="G17" s="149">
        <f t="shared" si="0"/>
        <v>0</v>
      </c>
      <c r="H17" s="6">
        <f>H18</f>
        <v>0</v>
      </c>
      <c r="I17" s="6">
        <f>I18</f>
        <v>0</v>
      </c>
      <c r="J17" s="116"/>
    </row>
    <row r="18" spans="1:11" s="19" customFormat="1" ht="75" hidden="1" x14ac:dyDescent="0.3">
      <c r="A18" s="70" t="s">
        <v>309</v>
      </c>
      <c r="B18" s="14" t="s">
        <v>295</v>
      </c>
      <c r="C18" s="14" t="s">
        <v>5</v>
      </c>
      <c r="D18" s="81" t="s">
        <v>307</v>
      </c>
      <c r="E18" s="175" t="s">
        <v>384</v>
      </c>
      <c r="F18" s="84"/>
      <c r="G18" s="149">
        <f t="shared" si="0"/>
        <v>0</v>
      </c>
      <c r="H18" s="82"/>
      <c r="I18" s="72"/>
      <c r="J18" s="117"/>
      <c r="K18" s="38"/>
    </row>
    <row r="19" spans="1:11" s="19" customFormat="1" ht="75" hidden="1" x14ac:dyDescent="0.3">
      <c r="A19" s="70" t="s">
        <v>71</v>
      </c>
      <c r="B19" s="14" t="s">
        <v>98</v>
      </c>
      <c r="C19" s="14" t="s">
        <v>5</v>
      </c>
      <c r="D19" s="81" t="s">
        <v>73</v>
      </c>
      <c r="E19" s="175" t="s">
        <v>132</v>
      </c>
      <c r="F19" s="84"/>
      <c r="G19" s="149">
        <f t="shared" si="0"/>
        <v>0</v>
      </c>
      <c r="H19" s="72"/>
      <c r="I19" s="72"/>
      <c r="J19" s="117"/>
      <c r="K19" s="38"/>
    </row>
    <row r="20" spans="1:11" s="19" customFormat="1" ht="39.75" hidden="1" customHeight="1" x14ac:dyDescent="0.3">
      <c r="A20" s="70" t="s">
        <v>71</v>
      </c>
      <c r="B20" s="14" t="s">
        <v>98</v>
      </c>
      <c r="C20" s="14" t="s">
        <v>5</v>
      </c>
      <c r="D20" s="81" t="s">
        <v>73</v>
      </c>
      <c r="E20" s="175" t="s">
        <v>148</v>
      </c>
      <c r="F20" s="84"/>
      <c r="G20" s="149">
        <f t="shared" si="0"/>
        <v>0</v>
      </c>
      <c r="H20" s="72"/>
      <c r="I20" s="72"/>
      <c r="J20" s="117"/>
      <c r="K20" s="38"/>
    </row>
    <row r="21" spans="1:11" s="1" customFormat="1" ht="36.75" customHeight="1" x14ac:dyDescent="0.2">
      <c r="A21" s="68" t="s">
        <v>175</v>
      </c>
      <c r="B21" s="7" t="s">
        <v>176</v>
      </c>
      <c r="C21" s="7" t="s">
        <v>50</v>
      </c>
      <c r="D21" s="80" t="s">
        <v>84</v>
      </c>
      <c r="E21" s="176" t="s">
        <v>458</v>
      </c>
      <c r="F21" s="84" t="s">
        <v>509</v>
      </c>
      <c r="G21" s="149">
        <f t="shared" si="0"/>
        <v>490000</v>
      </c>
      <c r="H21" s="6">
        <v>490000</v>
      </c>
      <c r="I21" s="6"/>
      <c r="J21" s="116"/>
    </row>
    <row r="22" spans="1:11" s="39" customFormat="1" ht="37.5" x14ac:dyDescent="0.2">
      <c r="A22" s="68" t="s">
        <v>175</v>
      </c>
      <c r="B22" s="7" t="s">
        <v>176</v>
      </c>
      <c r="C22" s="7" t="s">
        <v>50</v>
      </c>
      <c r="D22" s="80" t="s">
        <v>84</v>
      </c>
      <c r="E22" s="176" t="s">
        <v>398</v>
      </c>
      <c r="F22" s="84" t="s">
        <v>531</v>
      </c>
      <c r="G22" s="149">
        <f t="shared" si="0"/>
        <v>490000</v>
      </c>
      <c r="H22" s="6">
        <v>490000</v>
      </c>
      <c r="I22" s="6"/>
      <c r="J22" s="116"/>
    </row>
    <row r="23" spans="1:11" s="1" customFormat="1" ht="84.75" customHeight="1" x14ac:dyDescent="0.3">
      <c r="A23" s="67" t="s">
        <v>177</v>
      </c>
      <c r="B23" s="7" t="s">
        <v>178</v>
      </c>
      <c r="C23" s="7" t="s">
        <v>11</v>
      </c>
      <c r="D23" s="83" t="s">
        <v>93</v>
      </c>
      <c r="E23" s="175" t="s">
        <v>385</v>
      </c>
      <c r="F23" s="84" t="s">
        <v>532</v>
      </c>
      <c r="G23" s="149">
        <f t="shared" si="0"/>
        <v>150000</v>
      </c>
      <c r="H23" s="6">
        <v>150000</v>
      </c>
      <c r="I23" s="6"/>
      <c r="J23" s="116"/>
    </row>
    <row r="24" spans="1:11" s="1" customFormat="1" ht="60" hidden="1" customHeight="1" x14ac:dyDescent="0.2">
      <c r="A24" s="67" t="s">
        <v>353</v>
      </c>
      <c r="B24" s="7" t="s">
        <v>317</v>
      </c>
      <c r="C24" s="26" t="s">
        <v>12</v>
      </c>
      <c r="D24" s="25" t="s">
        <v>85</v>
      </c>
      <c r="E24" s="175" t="s">
        <v>354</v>
      </c>
      <c r="F24" s="84"/>
      <c r="G24" s="149">
        <f t="shared" si="0"/>
        <v>0</v>
      </c>
      <c r="H24" s="6"/>
      <c r="I24" s="6"/>
      <c r="J24" s="116"/>
    </row>
    <row r="25" spans="1:11" s="1" customFormat="1" ht="45" customHeight="1" x14ac:dyDescent="0.2">
      <c r="A25" s="68" t="s">
        <v>179</v>
      </c>
      <c r="B25" s="7" t="s">
        <v>180</v>
      </c>
      <c r="C25" s="7" t="s">
        <v>12</v>
      </c>
      <c r="D25" s="43" t="s">
        <v>181</v>
      </c>
      <c r="E25" s="176" t="s">
        <v>386</v>
      </c>
      <c r="F25" s="84" t="s">
        <v>478</v>
      </c>
      <c r="G25" s="149">
        <f t="shared" si="0"/>
        <v>107510</v>
      </c>
      <c r="H25" s="6">
        <v>107510</v>
      </c>
      <c r="I25" s="6"/>
      <c r="J25" s="116"/>
    </row>
    <row r="26" spans="1:11" s="1" customFormat="1" ht="45" hidden="1" customHeight="1" x14ac:dyDescent="0.2">
      <c r="A26" s="68" t="s">
        <v>183</v>
      </c>
      <c r="B26" s="7" t="s">
        <v>184</v>
      </c>
      <c r="C26" s="7"/>
      <c r="D26" s="43" t="s">
        <v>186</v>
      </c>
      <c r="E26" s="176"/>
      <c r="F26" s="158"/>
      <c r="G26" s="149">
        <f t="shared" si="0"/>
        <v>2715000</v>
      </c>
      <c r="H26" s="6">
        <f>H27+H29+H30+H31+H32+H33+H34+H36+H35+H28</f>
        <v>2687621</v>
      </c>
      <c r="I26" s="6">
        <f>I27+I29+I30+I31+I32+I33+I34+I36+I35</f>
        <v>27379</v>
      </c>
      <c r="J26" s="6">
        <f>J27+J29+J30+J31+J32+J33+J34+J36+J35</f>
        <v>27379</v>
      </c>
    </row>
    <row r="27" spans="1:11" s="40" customFormat="1" ht="56.25" x14ac:dyDescent="0.2">
      <c r="A27" s="70" t="s">
        <v>182</v>
      </c>
      <c r="B27" s="14" t="s">
        <v>185</v>
      </c>
      <c r="C27" s="14" t="s">
        <v>12</v>
      </c>
      <c r="D27" s="44" t="s">
        <v>187</v>
      </c>
      <c r="E27" s="175" t="s">
        <v>387</v>
      </c>
      <c r="F27" s="84" t="s">
        <v>504</v>
      </c>
      <c r="G27" s="149">
        <f t="shared" si="0"/>
        <v>320000</v>
      </c>
      <c r="H27" s="72">
        <v>320000</v>
      </c>
      <c r="I27" s="72"/>
      <c r="J27" s="117"/>
    </row>
    <row r="28" spans="1:11" s="40" customFormat="1" ht="47.25" customHeight="1" x14ac:dyDescent="0.2">
      <c r="A28" s="70" t="s">
        <v>182</v>
      </c>
      <c r="B28" s="14" t="s">
        <v>185</v>
      </c>
      <c r="C28" s="14" t="s">
        <v>12</v>
      </c>
      <c r="D28" s="44" t="s">
        <v>187</v>
      </c>
      <c r="E28" s="175" t="s">
        <v>456</v>
      </c>
      <c r="F28" s="84" t="s">
        <v>477</v>
      </c>
      <c r="G28" s="149">
        <f t="shared" si="0"/>
        <v>450000</v>
      </c>
      <c r="H28" s="72">
        <v>450000</v>
      </c>
      <c r="I28" s="72"/>
      <c r="J28" s="117"/>
    </row>
    <row r="29" spans="1:11" s="41" customFormat="1" ht="56.25" x14ac:dyDescent="0.2">
      <c r="A29" s="70" t="s">
        <v>182</v>
      </c>
      <c r="B29" s="14" t="s">
        <v>185</v>
      </c>
      <c r="C29" s="14" t="s">
        <v>12</v>
      </c>
      <c r="D29" s="44" t="s">
        <v>187</v>
      </c>
      <c r="E29" s="176" t="s">
        <v>388</v>
      </c>
      <c r="F29" s="84" t="s">
        <v>533</v>
      </c>
      <c r="G29" s="149">
        <f t="shared" si="0"/>
        <v>50000</v>
      </c>
      <c r="H29" s="18">
        <v>50000</v>
      </c>
      <c r="I29" s="72"/>
      <c r="J29" s="117"/>
    </row>
    <row r="30" spans="1:11" s="19" customFormat="1" ht="37.5" x14ac:dyDescent="0.2">
      <c r="A30" s="70" t="s">
        <v>182</v>
      </c>
      <c r="B30" s="14" t="s">
        <v>185</v>
      </c>
      <c r="C30" s="14" t="s">
        <v>12</v>
      </c>
      <c r="D30" s="44" t="s">
        <v>187</v>
      </c>
      <c r="E30" s="176" t="s">
        <v>389</v>
      </c>
      <c r="F30" s="84" t="s">
        <v>508</v>
      </c>
      <c r="G30" s="149">
        <f t="shared" si="0"/>
        <v>450000</v>
      </c>
      <c r="H30" s="72">
        <v>450000</v>
      </c>
      <c r="I30" s="72"/>
      <c r="J30" s="117"/>
    </row>
    <row r="31" spans="1:11" s="42" customFormat="1" ht="37.5" x14ac:dyDescent="0.2">
      <c r="A31" s="70" t="s">
        <v>182</v>
      </c>
      <c r="B31" s="14" t="s">
        <v>185</v>
      </c>
      <c r="C31" s="14" t="s">
        <v>12</v>
      </c>
      <c r="D31" s="44" t="s">
        <v>187</v>
      </c>
      <c r="E31" s="176" t="s">
        <v>390</v>
      </c>
      <c r="F31" s="84" t="s">
        <v>527</v>
      </c>
      <c r="G31" s="149">
        <f t="shared" si="0"/>
        <v>100000</v>
      </c>
      <c r="H31" s="72">
        <v>100000</v>
      </c>
      <c r="I31" s="18"/>
      <c r="J31" s="118"/>
    </row>
    <row r="32" spans="1:11" s="19" customFormat="1" ht="99.75" customHeight="1" x14ac:dyDescent="0.2">
      <c r="A32" s="70" t="s">
        <v>182</v>
      </c>
      <c r="B32" s="14" t="s">
        <v>185</v>
      </c>
      <c r="C32" s="14" t="s">
        <v>12</v>
      </c>
      <c r="D32" s="50" t="s">
        <v>187</v>
      </c>
      <c r="E32" s="176" t="s">
        <v>391</v>
      </c>
      <c r="F32" s="84" t="s">
        <v>507</v>
      </c>
      <c r="G32" s="149">
        <f t="shared" si="0"/>
        <v>1100000</v>
      </c>
      <c r="H32" s="72">
        <v>1072621</v>
      </c>
      <c r="I32" s="72">
        <v>27379</v>
      </c>
      <c r="J32" s="117">
        <v>27379</v>
      </c>
    </row>
    <row r="33" spans="1:11" s="19" customFormat="1" ht="56.25" x14ac:dyDescent="0.2">
      <c r="A33" s="70" t="s">
        <v>182</v>
      </c>
      <c r="B33" s="14" t="s">
        <v>185</v>
      </c>
      <c r="C33" s="14" t="s">
        <v>12</v>
      </c>
      <c r="D33" s="50" t="s">
        <v>187</v>
      </c>
      <c r="E33" s="176" t="s">
        <v>392</v>
      </c>
      <c r="F33" s="84" t="s">
        <v>510</v>
      </c>
      <c r="G33" s="149">
        <f t="shared" si="0"/>
        <v>100000</v>
      </c>
      <c r="H33" s="72">
        <v>100000</v>
      </c>
      <c r="I33" s="72"/>
      <c r="J33" s="117"/>
    </row>
    <row r="34" spans="1:11" s="19" customFormat="1" ht="37.5" x14ac:dyDescent="0.2">
      <c r="A34" s="70" t="s">
        <v>182</v>
      </c>
      <c r="B34" s="14" t="s">
        <v>185</v>
      </c>
      <c r="C34" s="14" t="s">
        <v>12</v>
      </c>
      <c r="D34" s="50" t="s">
        <v>187</v>
      </c>
      <c r="E34" s="176" t="s">
        <v>461</v>
      </c>
      <c r="F34" s="84" t="s">
        <v>476</v>
      </c>
      <c r="G34" s="149">
        <f t="shared" si="0"/>
        <v>75000</v>
      </c>
      <c r="H34" s="72">
        <v>75000</v>
      </c>
      <c r="I34" s="72"/>
      <c r="J34" s="117"/>
    </row>
    <row r="35" spans="1:11" s="19" customFormat="1" ht="37.5" x14ac:dyDescent="0.2">
      <c r="A35" s="70" t="s">
        <v>182</v>
      </c>
      <c r="B35" s="14" t="s">
        <v>185</v>
      </c>
      <c r="C35" s="14" t="s">
        <v>12</v>
      </c>
      <c r="D35" s="50" t="s">
        <v>187</v>
      </c>
      <c r="E35" s="176" t="s">
        <v>393</v>
      </c>
      <c r="F35" s="84" t="s">
        <v>479</v>
      </c>
      <c r="G35" s="149">
        <f t="shared" si="0"/>
        <v>20000</v>
      </c>
      <c r="H35" s="72">
        <v>20000</v>
      </c>
      <c r="I35" s="72"/>
      <c r="J35" s="117"/>
    </row>
    <row r="36" spans="1:11" s="40" customFormat="1" ht="37.5" x14ac:dyDescent="0.2">
      <c r="A36" s="70" t="s">
        <v>182</v>
      </c>
      <c r="B36" s="14" t="s">
        <v>185</v>
      </c>
      <c r="C36" s="14" t="s">
        <v>12</v>
      </c>
      <c r="D36" s="44" t="s">
        <v>187</v>
      </c>
      <c r="E36" s="176" t="s">
        <v>394</v>
      </c>
      <c r="F36" s="84" t="s">
        <v>528</v>
      </c>
      <c r="G36" s="149">
        <f t="shared" si="0"/>
        <v>50000</v>
      </c>
      <c r="H36" s="72">
        <v>50000</v>
      </c>
      <c r="I36" s="72"/>
      <c r="J36" s="117"/>
    </row>
    <row r="37" spans="1:11" s="1" customFormat="1" ht="56.25" x14ac:dyDescent="0.2">
      <c r="A37" s="68" t="s">
        <v>192</v>
      </c>
      <c r="B37" s="7" t="s">
        <v>188</v>
      </c>
      <c r="C37" s="7" t="s">
        <v>16</v>
      </c>
      <c r="D37" s="43" t="s">
        <v>284</v>
      </c>
      <c r="E37" s="176" t="s">
        <v>395</v>
      </c>
      <c r="F37" s="84" t="s">
        <v>526</v>
      </c>
      <c r="G37" s="149">
        <f t="shared" si="0"/>
        <v>615000</v>
      </c>
      <c r="H37" s="6">
        <v>50000</v>
      </c>
      <c r="I37" s="6">
        <v>565000</v>
      </c>
      <c r="J37" s="116">
        <v>565000</v>
      </c>
    </row>
    <row r="38" spans="1:11" s="1" customFormat="1" ht="18.75" hidden="1" x14ac:dyDescent="0.2">
      <c r="A38" s="68"/>
      <c r="B38" s="7"/>
      <c r="C38" s="7"/>
      <c r="D38" s="43"/>
      <c r="E38" s="176"/>
      <c r="F38" s="159"/>
      <c r="G38" s="149">
        <f t="shared" si="0"/>
        <v>0</v>
      </c>
      <c r="H38" s="6"/>
      <c r="I38" s="6"/>
      <c r="J38" s="116"/>
    </row>
    <row r="39" spans="1:11" s="1" customFormat="1" ht="29.25" hidden="1" customHeight="1" x14ac:dyDescent="0.2">
      <c r="A39" s="68" t="s">
        <v>324</v>
      </c>
      <c r="B39" s="7" t="s">
        <v>327</v>
      </c>
      <c r="C39" s="7"/>
      <c r="D39" s="43" t="s">
        <v>331</v>
      </c>
      <c r="E39" s="235" t="s">
        <v>396</v>
      </c>
      <c r="F39" s="221" t="s">
        <v>511</v>
      </c>
      <c r="G39" s="149">
        <f t="shared" si="0"/>
        <v>182822</v>
      </c>
      <c r="H39" s="6">
        <f>H40</f>
        <v>0</v>
      </c>
      <c r="I39" s="6">
        <f>I40</f>
        <v>182822</v>
      </c>
      <c r="J39" s="116"/>
    </row>
    <row r="40" spans="1:11" s="19" customFormat="1" ht="37.5" x14ac:dyDescent="0.2">
      <c r="A40" s="17" t="s">
        <v>325</v>
      </c>
      <c r="B40" s="14" t="s">
        <v>328</v>
      </c>
      <c r="C40" s="14" t="s">
        <v>330</v>
      </c>
      <c r="D40" s="44" t="s">
        <v>332</v>
      </c>
      <c r="E40" s="235"/>
      <c r="F40" s="222"/>
      <c r="G40" s="149">
        <f t="shared" si="0"/>
        <v>182822</v>
      </c>
      <c r="H40" s="72"/>
      <c r="I40" s="72">
        <v>182822</v>
      </c>
      <c r="J40" s="117"/>
    </row>
    <row r="41" spans="1:11" s="1" customFormat="1" ht="37.5" x14ac:dyDescent="0.2">
      <c r="A41" s="68" t="s">
        <v>326</v>
      </c>
      <c r="B41" s="7" t="s">
        <v>329</v>
      </c>
      <c r="C41" s="7" t="s">
        <v>14</v>
      </c>
      <c r="D41" s="43" t="s">
        <v>333</v>
      </c>
      <c r="E41" s="235"/>
      <c r="F41" s="223"/>
      <c r="G41" s="149">
        <f t="shared" si="0"/>
        <v>61000</v>
      </c>
      <c r="H41" s="6"/>
      <c r="I41" s="6">
        <v>61000</v>
      </c>
      <c r="J41" s="116"/>
    </row>
    <row r="42" spans="1:11" s="2" customFormat="1" ht="56.25" hidden="1" x14ac:dyDescent="0.2">
      <c r="A42" s="68" t="s">
        <v>191</v>
      </c>
      <c r="B42" s="7" t="s">
        <v>190</v>
      </c>
      <c r="C42" s="7" t="s">
        <v>14</v>
      </c>
      <c r="D42" s="3" t="s">
        <v>189</v>
      </c>
      <c r="E42" s="176" t="s">
        <v>283</v>
      </c>
      <c r="F42" s="158"/>
      <c r="G42" s="149">
        <f t="shared" si="0"/>
        <v>0</v>
      </c>
      <c r="H42" s="6"/>
      <c r="I42" s="4"/>
      <c r="J42" s="119"/>
    </row>
    <row r="43" spans="1:11" s="1" customFormat="1" ht="45" hidden="1" customHeight="1" x14ac:dyDescent="0.2">
      <c r="A43" s="68"/>
      <c r="B43" s="7"/>
      <c r="C43" s="7"/>
      <c r="D43" s="43"/>
      <c r="E43" s="176"/>
      <c r="F43" s="158"/>
      <c r="G43" s="149">
        <f t="shared" si="0"/>
        <v>0</v>
      </c>
      <c r="H43" s="6"/>
      <c r="I43" s="6"/>
      <c r="J43" s="116"/>
    </row>
    <row r="44" spans="1:11" s="37" customFormat="1" ht="56.25" x14ac:dyDescent="0.3">
      <c r="A44" s="68" t="s">
        <v>306</v>
      </c>
      <c r="B44" s="24" t="s">
        <v>279</v>
      </c>
      <c r="C44" s="24" t="s">
        <v>6</v>
      </c>
      <c r="D44" s="85" t="s">
        <v>278</v>
      </c>
      <c r="E44" s="175" t="s">
        <v>397</v>
      </c>
      <c r="F44" s="84" t="s">
        <v>512</v>
      </c>
      <c r="G44" s="149">
        <f t="shared" si="0"/>
        <v>500000</v>
      </c>
      <c r="H44" s="6">
        <v>500000</v>
      </c>
      <c r="I44" s="6">
        <f>I45+I46</f>
        <v>0</v>
      </c>
      <c r="J44" s="116"/>
    </row>
    <row r="45" spans="1:11" s="19" customFormat="1" ht="57.75" hidden="1" customHeight="1" thickBot="1" x14ac:dyDescent="0.35">
      <c r="A45" s="70" t="s">
        <v>74</v>
      </c>
      <c r="B45" s="14" t="s">
        <v>153</v>
      </c>
      <c r="C45" s="14" t="s">
        <v>6</v>
      </c>
      <c r="D45" s="61" t="s">
        <v>75</v>
      </c>
      <c r="E45" s="177"/>
      <c r="F45" s="160"/>
      <c r="G45" s="149">
        <f t="shared" si="0"/>
        <v>0</v>
      </c>
      <c r="H45" s="72"/>
      <c r="I45" s="72"/>
      <c r="J45" s="117"/>
      <c r="K45" s="38"/>
    </row>
    <row r="46" spans="1:11" s="1" customFormat="1" ht="45" hidden="1" customHeight="1" x14ac:dyDescent="0.3">
      <c r="A46" s="67"/>
      <c r="B46" s="7" t="s">
        <v>66</v>
      </c>
      <c r="C46" s="7" t="s">
        <v>6</v>
      </c>
      <c r="D46" s="86" t="s">
        <v>67</v>
      </c>
      <c r="E46" s="175" t="s">
        <v>68</v>
      </c>
      <c r="F46" s="84"/>
      <c r="G46" s="149">
        <f t="shared" si="0"/>
        <v>0</v>
      </c>
      <c r="H46" s="6"/>
      <c r="I46" s="6"/>
      <c r="J46" s="116"/>
    </row>
    <row r="47" spans="1:11" s="1" customFormat="1" ht="37.5" hidden="1" x14ac:dyDescent="0.2">
      <c r="A47" s="67" t="s">
        <v>121</v>
      </c>
      <c r="B47" s="7" t="s">
        <v>122</v>
      </c>
      <c r="C47" s="7"/>
      <c r="D47" s="87" t="s">
        <v>123</v>
      </c>
      <c r="E47" s="175"/>
      <c r="F47" s="84"/>
      <c r="G47" s="149">
        <f t="shared" si="0"/>
        <v>0</v>
      </c>
      <c r="H47" s="6">
        <f>SUM(H48)</f>
        <v>0</v>
      </c>
      <c r="I47" s="6">
        <f>SUM(I48)</f>
        <v>0</v>
      </c>
      <c r="J47" s="116"/>
    </row>
    <row r="48" spans="1:11" s="1" customFormat="1" ht="75" hidden="1" x14ac:dyDescent="0.3">
      <c r="A48" s="67" t="s">
        <v>114</v>
      </c>
      <c r="B48" s="7" t="s">
        <v>115</v>
      </c>
      <c r="C48" s="7" t="s">
        <v>61</v>
      </c>
      <c r="D48" s="88" t="s">
        <v>76</v>
      </c>
      <c r="E48" s="176" t="s">
        <v>65</v>
      </c>
      <c r="F48" s="158"/>
      <c r="G48" s="149">
        <f t="shared" si="0"/>
        <v>0</v>
      </c>
      <c r="H48" s="6"/>
      <c r="I48" s="6"/>
      <c r="J48" s="116"/>
    </row>
    <row r="49" spans="1:10" s="1" customFormat="1" ht="76.5" hidden="1" customHeight="1" x14ac:dyDescent="0.2">
      <c r="A49" s="68" t="s">
        <v>77</v>
      </c>
      <c r="B49" s="7" t="s">
        <v>107</v>
      </c>
      <c r="C49" s="7" t="s">
        <v>12</v>
      </c>
      <c r="D49" s="25" t="s">
        <v>85</v>
      </c>
      <c r="E49" s="175" t="s">
        <v>154</v>
      </c>
      <c r="F49" s="84"/>
      <c r="G49" s="149">
        <f t="shared" si="0"/>
        <v>0</v>
      </c>
      <c r="H49" s="6"/>
      <c r="I49" s="6"/>
      <c r="J49" s="116"/>
    </row>
    <row r="50" spans="1:10" ht="75" hidden="1" x14ac:dyDescent="0.3">
      <c r="A50" s="67"/>
      <c r="B50" s="7" t="s">
        <v>8</v>
      </c>
      <c r="C50" s="7" t="s">
        <v>12</v>
      </c>
      <c r="D50" s="55" t="s">
        <v>9</v>
      </c>
      <c r="E50" s="175" t="s">
        <v>62</v>
      </c>
      <c r="F50" s="84"/>
      <c r="G50" s="149">
        <f t="shared" si="0"/>
        <v>0</v>
      </c>
      <c r="H50" s="6"/>
      <c r="I50" s="6"/>
      <c r="J50" s="116"/>
    </row>
    <row r="51" spans="1:10" ht="18.75" hidden="1" x14ac:dyDescent="0.2">
      <c r="A51" s="67"/>
      <c r="B51" s="7"/>
      <c r="C51" s="7"/>
      <c r="D51" s="43"/>
      <c r="E51" s="176"/>
      <c r="F51" s="158"/>
      <c r="G51" s="149">
        <f t="shared" si="0"/>
        <v>0</v>
      </c>
      <c r="H51" s="6"/>
      <c r="I51" s="6"/>
      <c r="J51" s="116"/>
    </row>
    <row r="52" spans="1:10" ht="18.75" hidden="1" x14ac:dyDescent="0.2">
      <c r="A52" s="67"/>
      <c r="B52" s="7"/>
      <c r="C52" s="7"/>
      <c r="D52" s="43"/>
      <c r="E52" s="176"/>
      <c r="F52" s="158"/>
      <c r="G52" s="149">
        <f t="shared" si="0"/>
        <v>0</v>
      </c>
      <c r="H52" s="6"/>
      <c r="I52" s="6"/>
      <c r="J52" s="116"/>
    </row>
    <row r="53" spans="1:10" ht="18.75" hidden="1" x14ac:dyDescent="0.2">
      <c r="A53" s="67"/>
      <c r="B53" s="7"/>
      <c r="C53" s="7"/>
      <c r="D53" s="43"/>
      <c r="E53" s="176"/>
      <c r="F53" s="158"/>
      <c r="G53" s="149">
        <f t="shared" si="0"/>
        <v>0</v>
      </c>
      <c r="H53" s="6"/>
      <c r="I53" s="6"/>
      <c r="J53" s="116"/>
    </row>
    <row r="54" spans="1:10" ht="18.75" hidden="1" x14ac:dyDescent="0.2">
      <c r="A54" s="67"/>
      <c r="B54" s="7"/>
      <c r="C54" s="7"/>
      <c r="D54" s="43"/>
      <c r="E54" s="176"/>
      <c r="F54" s="158"/>
      <c r="G54" s="149">
        <f t="shared" si="0"/>
        <v>0</v>
      </c>
      <c r="H54" s="6"/>
      <c r="I54" s="6"/>
      <c r="J54" s="116"/>
    </row>
    <row r="55" spans="1:10" s="39" customFormat="1" ht="56.25" hidden="1" x14ac:dyDescent="0.2">
      <c r="A55" s="67"/>
      <c r="B55" s="7" t="s">
        <v>13</v>
      </c>
      <c r="C55" s="7" t="s">
        <v>14</v>
      </c>
      <c r="D55" s="43" t="s">
        <v>15</v>
      </c>
      <c r="E55" s="176" t="s">
        <v>53</v>
      </c>
      <c r="F55" s="158"/>
      <c r="G55" s="149">
        <f t="shared" si="0"/>
        <v>0</v>
      </c>
      <c r="H55" s="6">
        <v>0</v>
      </c>
      <c r="I55" s="6"/>
      <c r="J55" s="116"/>
    </row>
    <row r="56" spans="1:10" s="1" customFormat="1" ht="75" hidden="1" x14ac:dyDescent="0.2">
      <c r="A56" s="68" t="s">
        <v>78</v>
      </c>
      <c r="B56" s="7" t="s">
        <v>99</v>
      </c>
      <c r="C56" s="7" t="s">
        <v>16</v>
      </c>
      <c r="D56" s="43" t="s">
        <v>17</v>
      </c>
      <c r="E56" s="176" t="s">
        <v>111</v>
      </c>
      <c r="F56" s="158"/>
      <c r="G56" s="149">
        <f t="shared" si="0"/>
        <v>0</v>
      </c>
      <c r="H56" s="6"/>
      <c r="I56" s="6"/>
      <c r="J56" s="116"/>
    </row>
    <row r="57" spans="1:10" ht="18.75" hidden="1" x14ac:dyDescent="0.2">
      <c r="A57" s="68"/>
      <c r="B57" s="7"/>
      <c r="C57" s="7"/>
      <c r="D57" s="43"/>
      <c r="E57" s="178"/>
      <c r="F57" s="6"/>
      <c r="G57" s="149">
        <f t="shared" si="0"/>
        <v>0</v>
      </c>
      <c r="H57" s="6"/>
      <c r="I57" s="6"/>
      <c r="J57" s="116"/>
    </row>
    <row r="58" spans="1:10" ht="18.75" hidden="1" x14ac:dyDescent="0.2">
      <c r="A58" s="68" t="s">
        <v>79</v>
      </c>
      <c r="B58" s="7"/>
      <c r="C58" s="7"/>
      <c r="D58" s="43"/>
      <c r="E58" s="178"/>
      <c r="F58" s="6"/>
      <c r="G58" s="149">
        <f t="shared" si="0"/>
        <v>0</v>
      </c>
      <c r="H58" s="6"/>
      <c r="I58" s="6"/>
      <c r="J58" s="116"/>
    </row>
    <row r="59" spans="1:10" ht="56.25" hidden="1" x14ac:dyDescent="0.2">
      <c r="A59" s="68" t="s">
        <v>80</v>
      </c>
      <c r="B59" s="7">
        <v>200200</v>
      </c>
      <c r="C59" s="7"/>
      <c r="D59" s="89" t="s">
        <v>10</v>
      </c>
      <c r="E59" s="175" t="s">
        <v>52</v>
      </c>
      <c r="F59" s="84"/>
      <c r="G59" s="149">
        <f t="shared" si="0"/>
        <v>0</v>
      </c>
      <c r="H59" s="6"/>
      <c r="I59" s="4"/>
      <c r="J59" s="119"/>
    </row>
    <row r="60" spans="1:10" ht="18.75" hidden="1" x14ac:dyDescent="0.2">
      <c r="A60" s="68"/>
      <c r="B60" s="7"/>
      <c r="C60" s="7"/>
      <c r="D60" s="3"/>
      <c r="E60" s="176"/>
      <c r="F60" s="158"/>
      <c r="G60" s="149">
        <f t="shared" si="0"/>
        <v>0</v>
      </c>
      <c r="H60" s="4"/>
      <c r="I60" s="4"/>
      <c r="J60" s="119"/>
    </row>
    <row r="61" spans="1:10" s="1" customFormat="1" ht="18.75" hidden="1" x14ac:dyDescent="0.2">
      <c r="A61" s="68" t="s">
        <v>81</v>
      </c>
      <c r="B61" s="7"/>
      <c r="C61" s="7"/>
      <c r="D61" s="43"/>
      <c r="E61" s="176"/>
      <c r="F61" s="158"/>
      <c r="G61" s="149">
        <f t="shared" si="0"/>
        <v>0</v>
      </c>
      <c r="H61" s="6"/>
      <c r="I61" s="6"/>
      <c r="J61" s="116"/>
    </row>
    <row r="62" spans="1:10" s="1" customFormat="1" ht="55.5" hidden="1" customHeight="1" x14ac:dyDescent="0.2">
      <c r="A62" s="68" t="s">
        <v>82</v>
      </c>
      <c r="B62" s="7" t="s">
        <v>100</v>
      </c>
      <c r="C62" s="7" t="s">
        <v>18</v>
      </c>
      <c r="D62" s="43" t="s">
        <v>20</v>
      </c>
      <c r="E62" s="176" t="s">
        <v>141</v>
      </c>
      <c r="F62" s="158"/>
      <c r="G62" s="149">
        <f t="shared" si="0"/>
        <v>0</v>
      </c>
      <c r="H62" s="6"/>
      <c r="I62" s="6"/>
      <c r="J62" s="116"/>
    </row>
    <row r="63" spans="1:10" ht="37.5" hidden="1" x14ac:dyDescent="0.2">
      <c r="A63" s="68" t="s">
        <v>82</v>
      </c>
      <c r="B63" s="7" t="s">
        <v>100</v>
      </c>
      <c r="C63" s="7" t="s">
        <v>18</v>
      </c>
      <c r="D63" s="43" t="s">
        <v>20</v>
      </c>
      <c r="E63" s="176" t="s">
        <v>60</v>
      </c>
      <c r="F63" s="158"/>
      <c r="G63" s="149">
        <f t="shared" si="0"/>
        <v>0</v>
      </c>
      <c r="H63" s="6"/>
      <c r="I63" s="6"/>
      <c r="J63" s="116"/>
    </row>
    <row r="64" spans="1:10" ht="37.5" hidden="1" x14ac:dyDescent="0.2">
      <c r="A64" s="68" t="s">
        <v>82</v>
      </c>
      <c r="B64" s="7" t="s">
        <v>100</v>
      </c>
      <c r="C64" s="7" t="s">
        <v>18</v>
      </c>
      <c r="D64" s="43" t="s">
        <v>20</v>
      </c>
      <c r="E64" s="176" t="s">
        <v>63</v>
      </c>
      <c r="F64" s="158"/>
      <c r="G64" s="149">
        <f t="shared" si="0"/>
        <v>0</v>
      </c>
      <c r="H64" s="6"/>
      <c r="I64" s="6"/>
      <c r="J64" s="116"/>
    </row>
    <row r="65" spans="1:10" s="2" customFormat="1" ht="82.5" hidden="1" customHeight="1" x14ac:dyDescent="0.2">
      <c r="A65" s="68" t="s">
        <v>82</v>
      </c>
      <c r="B65" s="7" t="s">
        <v>100</v>
      </c>
      <c r="C65" s="7" t="s">
        <v>18</v>
      </c>
      <c r="D65" s="43" t="s">
        <v>20</v>
      </c>
      <c r="E65" s="176" t="s">
        <v>155</v>
      </c>
      <c r="F65" s="158"/>
      <c r="G65" s="149">
        <f t="shared" si="0"/>
        <v>0</v>
      </c>
      <c r="H65" s="4"/>
      <c r="I65" s="6"/>
      <c r="J65" s="116"/>
    </row>
    <row r="66" spans="1:10" ht="16.149999999999999" hidden="1" customHeight="1" thickBot="1" x14ac:dyDescent="0.25">
      <c r="A66" s="67"/>
      <c r="B66" s="7"/>
      <c r="C66" s="7"/>
      <c r="D66" s="57"/>
      <c r="E66" s="176"/>
      <c r="F66" s="158"/>
      <c r="G66" s="149">
        <f t="shared" si="0"/>
        <v>0</v>
      </c>
      <c r="H66" s="6"/>
      <c r="I66" s="6"/>
      <c r="J66" s="116"/>
    </row>
    <row r="67" spans="1:10" s="45" customFormat="1" ht="56.25" customHeight="1" x14ac:dyDescent="0.2">
      <c r="A67" s="120" t="s">
        <v>169</v>
      </c>
      <c r="B67" s="90"/>
      <c r="C67" s="90"/>
      <c r="D67" s="91" t="s">
        <v>56</v>
      </c>
      <c r="E67" s="179"/>
      <c r="F67" s="161"/>
      <c r="G67" s="149">
        <f t="shared" si="0"/>
        <v>185100</v>
      </c>
      <c r="H67" s="92">
        <f>SUM(H68:H70)</f>
        <v>185100</v>
      </c>
      <c r="I67" s="92">
        <f>SUM(I68:I70)</f>
        <v>0</v>
      </c>
      <c r="J67" s="121"/>
    </row>
    <row r="68" spans="1:10" ht="58.5" hidden="1" customHeight="1" x14ac:dyDescent="0.2">
      <c r="A68" s="68">
        <v>1011090</v>
      </c>
      <c r="B68" s="7" t="s">
        <v>4</v>
      </c>
      <c r="C68" s="7" t="s">
        <v>46</v>
      </c>
      <c r="D68" s="57" t="s">
        <v>86</v>
      </c>
      <c r="E68" s="176" t="s">
        <v>112</v>
      </c>
      <c r="F68" s="158"/>
      <c r="G68" s="149">
        <f t="shared" si="0"/>
        <v>0</v>
      </c>
      <c r="H68" s="6"/>
      <c r="I68" s="6"/>
      <c r="J68" s="116"/>
    </row>
    <row r="69" spans="1:10" ht="27.75" hidden="1" customHeight="1" thickBot="1" x14ac:dyDescent="0.25">
      <c r="A69" s="67"/>
      <c r="B69" s="7" t="s">
        <v>57</v>
      </c>
      <c r="C69" s="7" t="s">
        <v>47</v>
      </c>
      <c r="D69" s="57" t="s">
        <v>58</v>
      </c>
      <c r="E69" s="176" t="s">
        <v>59</v>
      </c>
      <c r="F69" s="158"/>
      <c r="G69" s="149">
        <f t="shared" si="0"/>
        <v>0</v>
      </c>
      <c r="H69" s="6"/>
      <c r="I69" s="6"/>
      <c r="J69" s="116"/>
    </row>
    <row r="70" spans="1:10" ht="39.75" hidden="1" customHeight="1" x14ac:dyDescent="0.2">
      <c r="A70" s="67" t="s">
        <v>194</v>
      </c>
      <c r="B70" s="7" t="s">
        <v>195</v>
      </c>
      <c r="C70" s="7"/>
      <c r="D70" s="57" t="s">
        <v>193</v>
      </c>
      <c r="E70" s="176"/>
      <c r="F70" s="158"/>
      <c r="G70" s="149">
        <f t="shared" si="0"/>
        <v>185100</v>
      </c>
      <c r="H70" s="6">
        <f>H71+H72</f>
        <v>185100</v>
      </c>
      <c r="I70" s="6"/>
      <c r="J70" s="116"/>
    </row>
    <row r="71" spans="1:10" s="40" customFormat="1" ht="56.25" x14ac:dyDescent="0.2">
      <c r="A71" s="70" t="s">
        <v>285</v>
      </c>
      <c r="B71" s="14" t="s">
        <v>286</v>
      </c>
      <c r="C71" s="14" t="s">
        <v>47</v>
      </c>
      <c r="D71" s="71" t="s">
        <v>287</v>
      </c>
      <c r="E71" s="176" t="s">
        <v>405</v>
      </c>
      <c r="F71" s="84" t="s">
        <v>487</v>
      </c>
      <c r="G71" s="149">
        <f t="shared" si="0"/>
        <v>85100</v>
      </c>
      <c r="H71" s="72">
        <v>85100</v>
      </c>
      <c r="I71" s="72"/>
      <c r="J71" s="117"/>
    </row>
    <row r="72" spans="1:10" s="40" customFormat="1" ht="39.75" customHeight="1" x14ac:dyDescent="0.2">
      <c r="A72" s="70" t="s">
        <v>285</v>
      </c>
      <c r="B72" s="14" t="s">
        <v>286</v>
      </c>
      <c r="C72" s="14" t="s">
        <v>47</v>
      </c>
      <c r="D72" s="71" t="s">
        <v>287</v>
      </c>
      <c r="E72" s="176" t="s">
        <v>462</v>
      </c>
      <c r="F72" s="84" t="s">
        <v>486</v>
      </c>
      <c r="G72" s="149">
        <f t="shared" si="0"/>
        <v>100000</v>
      </c>
      <c r="H72" s="72">
        <v>100000</v>
      </c>
      <c r="I72" s="72"/>
      <c r="J72" s="117"/>
    </row>
    <row r="73" spans="1:10" ht="56.25" x14ac:dyDescent="0.35">
      <c r="A73" s="122" t="s">
        <v>170</v>
      </c>
      <c r="B73" s="90"/>
      <c r="C73" s="90"/>
      <c r="D73" s="78" t="s">
        <v>22</v>
      </c>
      <c r="E73" s="180"/>
      <c r="F73" s="162"/>
      <c r="G73" s="149">
        <f t="shared" si="0"/>
        <v>40254200</v>
      </c>
      <c r="H73" s="10">
        <f>H79+H81+H90+H76+H78</f>
        <v>40054200</v>
      </c>
      <c r="I73" s="10">
        <f>I79+I81+I90+I76</f>
        <v>200000</v>
      </c>
      <c r="J73" s="123">
        <f>J90</f>
        <v>200000</v>
      </c>
    </row>
    <row r="74" spans="1:10" ht="0.75" hidden="1" customHeight="1" x14ac:dyDescent="0.3">
      <c r="A74" s="67"/>
      <c r="B74" s="7" t="s">
        <v>23</v>
      </c>
      <c r="C74" s="7"/>
      <c r="D74" s="3" t="s">
        <v>24</v>
      </c>
      <c r="E74" s="181"/>
      <c r="F74" s="163"/>
      <c r="G74" s="149">
        <f t="shared" si="0"/>
        <v>0</v>
      </c>
      <c r="H74" s="4"/>
      <c r="I74" s="4"/>
      <c r="J74" s="119"/>
    </row>
    <row r="75" spans="1:10" ht="15.75" hidden="1" customHeight="1" x14ac:dyDescent="0.3">
      <c r="A75" s="67"/>
      <c r="B75" s="7" t="s">
        <v>25</v>
      </c>
      <c r="C75" s="7"/>
      <c r="D75" s="3" t="s">
        <v>26</v>
      </c>
      <c r="E75" s="181"/>
      <c r="F75" s="163"/>
      <c r="G75" s="149">
        <f t="shared" si="0"/>
        <v>0</v>
      </c>
      <c r="H75" s="4"/>
      <c r="I75" s="4"/>
      <c r="J75" s="119"/>
    </row>
    <row r="76" spans="1:10" ht="22.5" hidden="1" customHeight="1" x14ac:dyDescent="0.3">
      <c r="A76" s="67" t="s">
        <v>368</v>
      </c>
      <c r="B76" s="7" t="s">
        <v>270</v>
      </c>
      <c r="C76" s="7"/>
      <c r="D76" s="3" t="s">
        <v>312</v>
      </c>
      <c r="E76" s="181"/>
      <c r="F76" s="163"/>
      <c r="G76" s="149">
        <f t="shared" si="0"/>
        <v>1555900</v>
      </c>
      <c r="H76" s="4">
        <f>H77</f>
        <v>1555900</v>
      </c>
      <c r="I76" s="4">
        <f>I77</f>
        <v>0</v>
      </c>
      <c r="J76" s="119"/>
    </row>
    <row r="77" spans="1:10" s="40" customFormat="1" ht="75" x14ac:dyDescent="0.2">
      <c r="A77" s="70" t="s">
        <v>369</v>
      </c>
      <c r="B77" s="14" t="s">
        <v>272</v>
      </c>
      <c r="C77" s="14" t="s">
        <v>370</v>
      </c>
      <c r="D77" s="50" t="s">
        <v>274</v>
      </c>
      <c r="E77" s="182" t="s">
        <v>463</v>
      </c>
      <c r="F77" s="84" t="s">
        <v>473</v>
      </c>
      <c r="G77" s="149">
        <f t="shared" si="0"/>
        <v>1555900</v>
      </c>
      <c r="H77" s="18">
        <v>1555900</v>
      </c>
      <c r="I77" s="18"/>
      <c r="J77" s="118"/>
    </row>
    <row r="78" spans="1:10" ht="56.25" x14ac:dyDescent="0.2">
      <c r="A78" s="67" t="s">
        <v>406</v>
      </c>
      <c r="B78" s="7" t="s">
        <v>356</v>
      </c>
      <c r="C78" s="7" t="s">
        <v>357</v>
      </c>
      <c r="D78" s="3" t="s">
        <v>358</v>
      </c>
      <c r="E78" s="182" t="s">
        <v>464</v>
      </c>
      <c r="F78" s="84" t="s">
        <v>472</v>
      </c>
      <c r="G78" s="149">
        <f t="shared" si="0"/>
        <v>28117300</v>
      </c>
      <c r="H78" s="4">
        <v>28117300</v>
      </c>
      <c r="I78" s="4"/>
      <c r="J78" s="119"/>
    </row>
    <row r="79" spans="1:10" ht="41.25" hidden="1" customHeight="1" x14ac:dyDescent="0.2">
      <c r="A79" s="68" t="s">
        <v>203</v>
      </c>
      <c r="B79" s="7" t="s">
        <v>204</v>
      </c>
      <c r="C79" s="7"/>
      <c r="D79" s="65" t="s">
        <v>126</v>
      </c>
      <c r="E79" s="176"/>
      <c r="F79" s="158"/>
      <c r="G79" s="149">
        <f t="shared" si="0"/>
        <v>0</v>
      </c>
      <c r="H79" s="4">
        <f>H80</f>
        <v>0</v>
      </c>
      <c r="I79" s="4">
        <f>I80</f>
        <v>0</v>
      </c>
      <c r="J79" s="119"/>
    </row>
    <row r="80" spans="1:10" s="40" customFormat="1" ht="61.5" hidden="1" customHeight="1" x14ac:dyDescent="0.2">
      <c r="A80" s="17" t="s">
        <v>205</v>
      </c>
      <c r="B80" s="14" t="s">
        <v>206</v>
      </c>
      <c r="C80" s="14" t="s">
        <v>28</v>
      </c>
      <c r="D80" s="93" t="s">
        <v>208</v>
      </c>
      <c r="E80" s="176" t="s">
        <v>280</v>
      </c>
      <c r="F80" s="158"/>
      <c r="G80" s="149">
        <f t="shared" ref="G80:G145" si="1">H80+I80</f>
        <v>0</v>
      </c>
      <c r="H80" s="94"/>
      <c r="I80" s="18"/>
      <c r="J80" s="118"/>
    </row>
    <row r="81" spans="1:10" s="1" customFormat="1" ht="37.5" hidden="1" x14ac:dyDescent="0.2">
      <c r="A81" s="68" t="s">
        <v>210</v>
      </c>
      <c r="B81" s="7" t="s">
        <v>207</v>
      </c>
      <c r="C81" s="7"/>
      <c r="D81" s="43" t="s">
        <v>209</v>
      </c>
      <c r="E81" s="176"/>
      <c r="F81" s="158"/>
      <c r="G81" s="149">
        <f t="shared" si="1"/>
        <v>10381000</v>
      </c>
      <c r="H81" s="4">
        <f>H82+H83+H84+H85+H86+H87+H88+H89</f>
        <v>10381000</v>
      </c>
      <c r="I81" s="4"/>
      <c r="J81" s="119"/>
    </row>
    <row r="82" spans="1:10" s="19" customFormat="1" ht="37.5" x14ac:dyDescent="0.2">
      <c r="A82" s="17" t="s">
        <v>288</v>
      </c>
      <c r="B82" s="14" t="s">
        <v>289</v>
      </c>
      <c r="C82" s="14" t="s">
        <v>28</v>
      </c>
      <c r="D82" s="44" t="s">
        <v>290</v>
      </c>
      <c r="E82" s="176" t="s">
        <v>407</v>
      </c>
      <c r="F82" s="84" t="s">
        <v>466</v>
      </c>
      <c r="G82" s="149">
        <f t="shared" si="1"/>
        <v>200000</v>
      </c>
      <c r="H82" s="18">
        <v>200000</v>
      </c>
      <c r="I82" s="18"/>
      <c r="J82" s="118"/>
    </row>
    <row r="83" spans="1:10" s="19" customFormat="1" ht="38.25" customHeight="1" x14ac:dyDescent="0.2">
      <c r="A83" s="17" t="s">
        <v>288</v>
      </c>
      <c r="B83" s="14" t="s">
        <v>289</v>
      </c>
      <c r="C83" s="14" t="s">
        <v>28</v>
      </c>
      <c r="D83" s="44" t="s">
        <v>290</v>
      </c>
      <c r="E83" s="176" t="s">
        <v>465</v>
      </c>
      <c r="F83" s="84" t="s">
        <v>467</v>
      </c>
      <c r="G83" s="149">
        <f t="shared" si="1"/>
        <v>3000000</v>
      </c>
      <c r="H83" s="94">
        <v>3000000</v>
      </c>
      <c r="I83" s="18"/>
      <c r="J83" s="118"/>
    </row>
    <row r="84" spans="1:10" s="19" customFormat="1" ht="34.5" customHeight="1" x14ac:dyDescent="0.2">
      <c r="A84" s="17" t="s">
        <v>288</v>
      </c>
      <c r="B84" s="14" t="s">
        <v>289</v>
      </c>
      <c r="C84" s="14" t="s">
        <v>28</v>
      </c>
      <c r="D84" s="44" t="s">
        <v>290</v>
      </c>
      <c r="E84" s="176" t="s">
        <v>408</v>
      </c>
      <c r="F84" s="84" t="s">
        <v>471</v>
      </c>
      <c r="G84" s="149">
        <f t="shared" si="1"/>
        <v>100000</v>
      </c>
      <c r="H84" s="18">
        <v>100000</v>
      </c>
      <c r="I84" s="18"/>
      <c r="J84" s="118"/>
    </row>
    <row r="85" spans="1:10" s="19" customFormat="1" ht="37.5" x14ac:dyDescent="0.2">
      <c r="A85" s="17" t="s">
        <v>288</v>
      </c>
      <c r="B85" s="14" t="s">
        <v>289</v>
      </c>
      <c r="C85" s="14" t="s">
        <v>28</v>
      </c>
      <c r="D85" s="44" t="s">
        <v>290</v>
      </c>
      <c r="E85" s="176" t="s">
        <v>413</v>
      </c>
      <c r="F85" s="84" t="s">
        <v>469</v>
      </c>
      <c r="G85" s="149">
        <f t="shared" si="1"/>
        <v>181000</v>
      </c>
      <c r="H85" s="18">
        <v>181000</v>
      </c>
      <c r="I85" s="18"/>
      <c r="J85" s="118"/>
    </row>
    <row r="86" spans="1:10" s="19" customFormat="1" ht="37.5" x14ac:dyDescent="0.2">
      <c r="A86" s="17" t="s">
        <v>288</v>
      </c>
      <c r="B86" s="14" t="s">
        <v>289</v>
      </c>
      <c r="C86" s="14" t="s">
        <v>28</v>
      </c>
      <c r="D86" s="44" t="s">
        <v>290</v>
      </c>
      <c r="E86" s="176" t="s">
        <v>409</v>
      </c>
      <c r="F86" s="84" t="s">
        <v>470</v>
      </c>
      <c r="G86" s="149">
        <f t="shared" si="1"/>
        <v>400000</v>
      </c>
      <c r="H86" s="18">
        <v>400000</v>
      </c>
      <c r="I86" s="18"/>
      <c r="J86" s="118"/>
    </row>
    <row r="87" spans="1:10" s="19" customFormat="1" ht="37.5" x14ac:dyDescent="0.2">
      <c r="A87" s="17" t="s">
        <v>288</v>
      </c>
      <c r="B87" s="14" t="s">
        <v>289</v>
      </c>
      <c r="C87" s="14" t="s">
        <v>28</v>
      </c>
      <c r="D87" s="44" t="s">
        <v>290</v>
      </c>
      <c r="E87" s="176" t="s">
        <v>410</v>
      </c>
      <c r="F87" s="84" t="s">
        <v>474</v>
      </c>
      <c r="G87" s="149">
        <f t="shared" si="1"/>
        <v>200000</v>
      </c>
      <c r="H87" s="18">
        <v>200000</v>
      </c>
      <c r="I87" s="18"/>
      <c r="J87" s="118"/>
    </row>
    <row r="88" spans="1:10" s="19" customFormat="1" ht="37.5" x14ac:dyDescent="0.2">
      <c r="A88" s="17" t="s">
        <v>288</v>
      </c>
      <c r="B88" s="14" t="s">
        <v>289</v>
      </c>
      <c r="C88" s="14" t="s">
        <v>28</v>
      </c>
      <c r="D88" s="44" t="s">
        <v>290</v>
      </c>
      <c r="E88" s="176" t="s">
        <v>411</v>
      </c>
      <c r="F88" s="84" t="s">
        <v>530</v>
      </c>
      <c r="G88" s="149">
        <f t="shared" si="1"/>
        <v>2300000</v>
      </c>
      <c r="H88" s="18">
        <v>2300000</v>
      </c>
      <c r="I88" s="18"/>
      <c r="J88" s="118"/>
    </row>
    <row r="89" spans="1:10" s="19" customFormat="1" ht="37.5" x14ac:dyDescent="0.2">
      <c r="A89" s="17" t="s">
        <v>288</v>
      </c>
      <c r="B89" s="14" t="s">
        <v>289</v>
      </c>
      <c r="C89" s="14" t="s">
        <v>28</v>
      </c>
      <c r="D89" s="44" t="s">
        <v>290</v>
      </c>
      <c r="E89" s="176" t="s">
        <v>412</v>
      </c>
      <c r="F89" s="84" t="s">
        <v>468</v>
      </c>
      <c r="G89" s="149">
        <f t="shared" si="1"/>
        <v>4000000</v>
      </c>
      <c r="H89" s="18">
        <v>4000000</v>
      </c>
      <c r="I89" s="18"/>
      <c r="J89" s="118"/>
    </row>
    <row r="90" spans="1:10" s="1" customFormat="1" ht="63" customHeight="1" x14ac:dyDescent="0.2">
      <c r="A90" s="17" t="s">
        <v>288</v>
      </c>
      <c r="B90" s="14" t="s">
        <v>289</v>
      </c>
      <c r="C90" s="14" t="s">
        <v>28</v>
      </c>
      <c r="D90" s="44" t="s">
        <v>290</v>
      </c>
      <c r="E90" s="176" t="s">
        <v>437</v>
      </c>
      <c r="F90" s="84" t="s">
        <v>475</v>
      </c>
      <c r="G90" s="149">
        <f t="shared" si="1"/>
        <v>200000</v>
      </c>
      <c r="H90" s="4"/>
      <c r="I90" s="4">
        <v>200000</v>
      </c>
      <c r="J90" s="119">
        <v>200000</v>
      </c>
    </row>
    <row r="91" spans="1:10" s="1" customFormat="1" ht="18.75" hidden="1" x14ac:dyDescent="0.2">
      <c r="A91" s="17"/>
      <c r="B91" s="7"/>
      <c r="C91" s="7"/>
      <c r="D91" s="93"/>
      <c r="E91" s="176"/>
      <c r="F91" s="158"/>
      <c r="G91" s="149">
        <f t="shared" si="1"/>
        <v>0</v>
      </c>
      <c r="H91" s="4"/>
      <c r="I91" s="4"/>
      <c r="J91" s="119"/>
    </row>
    <row r="92" spans="1:10" s="1" customFormat="1" ht="56.25" hidden="1" x14ac:dyDescent="0.2">
      <c r="A92" s="67"/>
      <c r="B92" s="7" t="s">
        <v>27</v>
      </c>
      <c r="C92" s="7"/>
      <c r="D92" s="43" t="s">
        <v>29</v>
      </c>
      <c r="E92" s="176" t="s">
        <v>30</v>
      </c>
      <c r="F92" s="158"/>
      <c r="G92" s="149">
        <f t="shared" si="1"/>
        <v>0</v>
      </c>
      <c r="H92" s="4"/>
      <c r="I92" s="4"/>
      <c r="J92" s="119"/>
    </row>
    <row r="93" spans="1:10" s="1" customFormat="1" ht="18.75" hidden="1" x14ac:dyDescent="0.2">
      <c r="A93" s="67"/>
      <c r="B93" s="7"/>
      <c r="C93" s="7"/>
      <c r="D93" s="43"/>
      <c r="E93" s="176"/>
      <c r="F93" s="158"/>
      <c r="G93" s="149">
        <f t="shared" si="1"/>
        <v>0</v>
      </c>
      <c r="H93" s="4"/>
      <c r="I93" s="4"/>
      <c r="J93" s="119"/>
    </row>
    <row r="94" spans="1:10" s="2" customFormat="1" ht="56.25" hidden="1" x14ac:dyDescent="0.2">
      <c r="A94" s="67"/>
      <c r="B94" s="7" t="s">
        <v>19</v>
      </c>
      <c r="C94" s="7" t="s">
        <v>18</v>
      </c>
      <c r="D94" s="43" t="s">
        <v>20</v>
      </c>
      <c r="E94" s="176" t="s">
        <v>54</v>
      </c>
      <c r="F94" s="158"/>
      <c r="G94" s="149">
        <f t="shared" si="1"/>
        <v>0</v>
      </c>
      <c r="H94" s="4"/>
      <c r="I94" s="4"/>
      <c r="J94" s="119"/>
    </row>
    <row r="95" spans="1:10" s="1" customFormat="1" ht="18.75" hidden="1" x14ac:dyDescent="0.2">
      <c r="A95" s="68"/>
      <c r="B95" s="7"/>
      <c r="C95" s="7"/>
      <c r="D95" s="43"/>
      <c r="E95" s="176"/>
      <c r="F95" s="158"/>
      <c r="G95" s="149">
        <f t="shared" si="1"/>
        <v>0</v>
      </c>
      <c r="H95" s="4"/>
      <c r="I95" s="4"/>
      <c r="J95" s="119"/>
    </row>
    <row r="96" spans="1:10" s="1" customFormat="1" ht="18.75" hidden="1" x14ac:dyDescent="0.2">
      <c r="A96" s="67"/>
      <c r="B96" s="7"/>
      <c r="C96" s="7"/>
      <c r="D96" s="43"/>
      <c r="E96" s="176"/>
      <c r="F96" s="158"/>
      <c r="G96" s="149">
        <f t="shared" si="1"/>
        <v>0</v>
      </c>
      <c r="H96" s="4"/>
      <c r="I96" s="4"/>
      <c r="J96" s="119"/>
    </row>
    <row r="97" spans="1:14" ht="56.25" x14ac:dyDescent="0.2">
      <c r="A97" s="122" t="s">
        <v>171</v>
      </c>
      <c r="B97" s="90"/>
      <c r="C97" s="90"/>
      <c r="D97" s="78" t="s">
        <v>31</v>
      </c>
      <c r="E97" s="183"/>
      <c r="F97" s="95"/>
      <c r="G97" s="146">
        <f>H97+I97</f>
        <v>7725700</v>
      </c>
      <c r="H97" s="92">
        <f>H98+H103+H105+H107+H109+H110+H111+H113+H117+H118+H130</f>
        <v>7625700</v>
      </c>
      <c r="I97" s="92">
        <f>I104</f>
        <v>100000</v>
      </c>
      <c r="J97" s="121">
        <f>J104</f>
        <v>100000</v>
      </c>
    </row>
    <row r="98" spans="1:14" ht="99.75" hidden="1" customHeight="1" x14ac:dyDescent="0.2">
      <c r="A98" s="68" t="s">
        <v>211</v>
      </c>
      <c r="B98" s="26" t="s">
        <v>133</v>
      </c>
      <c r="C98" s="24"/>
      <c r="D98" s="80" t="s">
        <v>212</v>
      </c>
      <c r="E98" s="228" t="s">
        <v>414</v>
      </c>
      <c r="F98" s="221" t="s">
        <v>497</v>
      </c>
      <c r="G98" s="149">
        <f t="shared" si="1"/>
        <v>805400</v>
      </c>
      <c r="H98" s="6">
        <f>SUM(H99:H102)</f>
        <v>805400</v>
      </c>
      <c r="I98" s="6">
        <f>SUM(I99:I102)</f>
        <v>0</v>
      </c>
      <c r="J98" s="6">
        <f>SUM(J99:J102)</f>
        <v>0</v>
      </c>
    </row>
    <row r="99" spans="1:14" s="40" customFormat="1" ht="56.25" customHeight="1" x14ac:dyDescent="0.2">
      <c r="A99" s="17" t="s">
        <v>213</v>
      </c>
      <c r="B99" s="96" t="s">
        <v>134</v>
      </c>
      <c r="C99" s="15" t="s">
        <v>5</v>
      </c>
      <c r="D99" s="97" t="s">
        <v>214</v>
      </c>
      <c r="E99" s="229"/>
      <c r="F99" s="222"/>
      <c r="G99" s="149">
        <f t="shared" si="1"/>
        <v>193400</v>
      </c>
      <c r="H99" s="6">
        <v>193400</v>
      </c>
      <c r="I99" s="6"/>
      <c r="J99" s="116"/>
    </row>
    <row r="100" spans="1:14" s="40" customFormat="1" ht="37.5" x14ac:dyDescent="0.2">
      <c r="A100" s="17" t="s">
        <v>216</v>
      </c>
      <c r="B100" s="96" t="s">
        <v>215</v>
      </c>
      <c r="C100" s="15" t="s">
        <v>136</v>
      </c>
      <c r="D100" s="97" t="s">
        <v>137</v>
      </c>
      <c r="E100" s="229"/>
      <c r="F100" s="222"/>
      <c r="G100" s="149">
        <f t="shared" si="1"/>
        <v>12000</v>
      </c>
      <c r="H100" s="6">
        <v>12000</v>
      </c>
      <c r="I100" s="6"/>
      <c r="J100" s="116"/>
    </row>
    <row r="101" spans="1:14" s="40" customFormat="1" ht="60.75" hidden="1" customHeight="1" x14ac:dyDescent="0.2">
      <c r="A101" s="17" t="s">
        <v>217</v>
      </c>
      <c r="B101" s="96" t="s">
        <v>135</v>
      </c>
      <c r="C101" s="15" t="s">
        <v>136</v>
      </c>
      <c r="D101" s="97" t="s">
        <v>218</v>
      </c>
      <c r="E101" s="229"/>
      <c r="F101" s="222"/>
      <c r="G101" s="149">
        <f t="shared" si="1"/>
        <v>0</v>
      </c>
      <c r="H101" s="6"/>
      <c r="I101" s="6"/>
      <c r="J101" s="116"/>
    </row>
    <row r="102" spans="1:14" s="40" customFormat="1" ht="56.25" x14ac:dyDescent="0.2">
      <c r="A102" s="17" t="s">
        <v>220</v>
      </c>
      <c r="B102" s="96" t="s">
        <v>219</v>
      </c>
      <c r="C102" s="15" t="s">
        <v>136</v>
      </c>
      <c r="D102" s="97" t="s">
        <v>138</v>
      </c>
      <c r="E102" s="229"/>
      <c r="F102" s="222"/>
      <c r="G102" s="149">
        <f t="shared" si="1"/>
        <v>600000</v>
      </c>
      <c r="H102" s="6">
        <v>600000</v>
      </c>
      <c r="I102" s="6"/>
      <c r="J102" s="116"/>
    </row>
    <row r="103" spans="1:14" s="1" customFormat="1" ht="25.5" hidden="1" customHeight="1" x14ac:dyDescent="0.3">
      <c r="A103" s="68" t="s">
        <v>298</v>
      </c>
      <c r="B103" s="7" t="s">
        <v>299</v>
      </c>
      <c r="C103" s="7"/>
      <c r="D103" s="55" t="s">
        <v>232</v>
      </c>
      <c r="E103" s="229"/>
      <c r="F103" s="222"/>
      <c r="G103" s="149">
        <f t="shared" si="1"/>
        <v>644600</v>
      </c>
      <c r="H103" s="4">
        <f>H104</f>
        <v>544600</v>
      </c>
      <c r="I103" s="4">
        <f>I104</f>
        <v>100000</v>
      </c>
      <c r="J103" s="4">
        <f>J104</f>
        <v>100000</v>
      </c>
      <c r="K103" s="46"/>
      <c r="L103" s="47"/>
      <c r="M103" s="22"/>
      <c r="N103" s="48"/>
    </row>
    <row r="104" spans="1:14" s="19" customFormat="1" ht="44.25" customHeight="1" x14ac:dyDescent="0.3">
      <c r="A104" s="17" t="s">
        <v>300</v>
      </c>
      <c r="B104" s="14" t="s">
        <v>301</v>
      </c>
      <c r="C104" s="14" t="s">
        <v>4</v>
      </c>
      <c r="D104" s="81" t="s">
        <v>302</v>
      </c>
      <c r="E104" s="230"/>
      <c r="F104" s="223"/>
      <c r="G104" s="149">
        <f t="shared" si="1"/>
        <v>644600</v>
      </c>
      <c r="H104" s="18">
        <v>544600</v>
      </c>
      <c r="I104" s="18">
        <v>100000</v>
      </c>
      <c r="J104" s="118">
        <v>100000</v>
      </c>
      <c r="K104" s="20"/>
      <c r="L104" s="21"/>
      <c r="M104" s="22"/>
      <c r="N104" s="23"/>
    </row>
    <row r="105" spans="1:14" s="1" customFormat="1" ht="37.5" hidden="1" customHeight="1" x14ac:dyDescent="0.3">
      <c r="A105" s="68" t="s">
        <v>221</v>
      </c>
      <c r="B105" s="7" t="s">
        <v>222</v>
      </c>
      <c r="C105" s="7"/>
      <c r="D105" s="28" t="s">
        <v>128</v>
      </c>
      <c r="E105" s="225" t="s">
        <v>452</v>
      </c>
      <c r="F105" s="221" t="s">
        <v>493</v>
      </c>
      <c r="G105" s="149">
        <f t="shared" si="1"/>
        <v>50000</v>
      </c>
      <c r="H105" s="4">
        <f>SUM(H106)</f>
        <v>50000</v>
      </c>
      <c r="I105" s="4">
        <f>SUM(I106)</f>
        <v>0</v>
      </c>
      <c r="J105" s="119"/>
    </row>
    <row r="106" spans="1:14" s="19" customFormat="1" ht="37.5" x14ac:dyDescent="0.3">
      <c r="A106" s="17" t="s">
        <v>225</v>
      </c>
      <c r="B106" s="14" t="s">
        <v>224</v>
      </c>
      <c r="C106" s="14" t="s">
        <v>33</v>
      </c>
      <c r="D106" s="81" t="s">
        <v>223</v>
      </c>
      <c r="E106" s="226"/>
      <c r="F106" s="222"/>
      <c r="G106" s="149">
        <f t="shared" si="1"/>
        <v>50000</v>
      </c>
      <c r="H106" s="4">
        <v>50000</v>
      </c>
      <c r="I106" s="4"/>
      <c r="J106" s="119"/>
    </row>
    <row r="107" spans="1:14" s="1" customFormat="1" ht="37.5" hidden="1" x14ac:dyDescent="0.3">
      <c r="A107" s="68" t="s">
        <v>227</v>
      </c>
      <c r="B107" s="7" t="s">
        <v>127</v>
      </c>
      <c r="C107" s="7"/>
      <c r="D107" s="55" t="s">
        <v>119</v>
      </c>
      <c r="E107" s="226"/>
      <c r="F107" s="222"/>
      <c r="G107" s="149">
        <f t="shared" si="1"/>
        <v>390000</v>
      </c>
      <c r="H107" s="4">
        <f>SUM(H108)</f>
        <v>390000</v>
      </c>
      <c r="I107" s="4">
        <f>SUM(I108)</f>
        <v>0</v>
      </c>
      <c r="J107" s="119"/>
    </row>
    <row r="108" spans="1:14" s="19" customFormat="1" ht="45.75" customHeight="1" x14ac:dyDescent="0.2">
      <c r="A108" s="17" t="s">
        <v>226</v>
      </c>
      <c r="B108" s="14" t="s">
        <v>198</v>
      </c>
      <c r="C108" s="14" t="s">
        <v>33</v>
      </c>
      <c r="D108" s="50" t="s">
        <v>120</v>
      </c>
      <c r="E108" s="227"/>
      <c r="F108" s="223"/>
      <c r="G108" s="149">
        <f t="shared" si="1"/>
        <v>390000</v>
      </c>
      <c r="H108" s="4">
        <v>390000</v>
      </c>
      <c r="I108" s="4"/>
      <c r="J108" s="119"/>
    </row>
    <row r="109" spans="1:14" s="1" customFormat="1" ht="115.15" customHeight="1" x14ac:dyDescent="0.2">
      <c r="A109" s="68" t="s">
        <v>228</v>
      </c>
      <c r="B109" s="7" t="s">
        <v>101</v>
      </c>
      <c r="C109" s="7" t="s">
        <v>33</v>
      </c>
      <c r="D109" s="43" t="s">
        <v>88</v>
      </c>
      <c r="E109" s="184" t="s">
        <v>415</v>
      </c>
      <c r="F109" s="84" t="s">
        <v>495</v>
      </c>
      <c r="G109" s="149">
        <f t="shared" si="1"/>
        <v>1000000</v>
      </c>
      <c r="H109" s="4">
        <v>1000000</v>
      </c>
      <c r="I109" s="4"/>
      <c r="J109" s="119"/>
    </row>
    <row r="110" spans="1:14" s="1" customFormat="1" ht="137.44999999999999" customHeight="1" x14ac:dyDescent="0.2">
      <c r="A110" s="67" t="s">
        <v>229</v>
      </c>
      <c r="B110" s="7" t="s">
        <v>116</v>
      </c>
      <c r="C110" s="4">
        <v>1010</v>
      </c>
      <c r="D110" s="80" t="s">
        <v>291</v>
      </c>
      <c r="E110" s="226" t="s">
        <v>455</v>
      </c>
      <c r="F110" s="221" t="s">
        <v>492</v>
      </c>
      <c r="G110" s="149">
        <f t="shared" si="1"/>
        <v>1200000</v>
      </c>
      <c r="H110" s="4">
        <v>1200000</v>
      </c>
      <c r="I110" s="4">
        <f>SUM(I111:I112)</f>
        <v>0</v>
      </c>
      <c r="J110" s="119"/>
    </row>
    <row r="111" spans="1:14" s="1" customFormat="1" ht="24" hidden="1" customHeight="1" x14ac:dyDescent="0.3">
      <c r="A111" s="70" t="s">
        <v>298</v>
      </c>
      <c r="B111" s="7" t="s">
        <v>299</v>
      </c>
      <c r="C111" s="4"/>
      <c r="D111" s="55" t="s">
        <v>232</v>
      </c>
      <c r="E111" s="226"/>
      <c r="F111" s="222"/>
      <c r="G111" s="149">
        <f t="shared" si="1"/>
        <v>1747000</v>
      </c>
      <c r="H111" s="4">
        <f>SUM(H112)</f>
        <v>1747000</v>
      </c>
      <c r="I111" s="4"/>
      <c r="J111" s="119"/>
    </row>
    <row r="112" spans="1:14" s="19" customFormat="1" ht="44.25" customHeight="1" x14ac:dyDescent="0.3">
      <c r="A112" s="70" t="s">
        <v>300</v>
      </c>
      <c r="B112" s="14" t="s">
        <v>301</v>
      </c>
      <c r="C112" s="14" t="s">
        <v>4</v>
      </c>
      <c r="D112" s="81" t="s">
        <v>302</v>
      </c>
      <c r="E112" s="227"/>
      <c r="F112" s="223"/>
      <c r="G112" s="149">
        <f t="shared" si="1"/>
        <v>1747000</v>
      </c>
      <c r="H112" s="4">
        <v>1747000</v>
      </c>
      <c r="I112" s="4"/>
      <c r="J112" s="119"/>
    </row>
    <row r="113" spans="1:14" s="1" customFormat="1" ht="42" hidden="1" customHeight="1" x14ac:dyDescent="0.2">
      <c r="A113" s="67" t="s">
        <v>292</v>
      </c>
      <c r="B113" s="7" t="s">
        <v>293</v>
      </c>
      <c r="C113" s="7"/>
      <c r="D113" s="80" t="s">
        <v>72</v>
      </c>
      <c r="E113" s="185"/>
      <c r="F113" s="164"/>
      <c r="G113" s="149">
        <f t="shared" si="1"/>
        <v>400000</v>
      </c>
      <c r="H113" s="4">
        <f>H115+H116</f>
        <v>400000</v>
      </c>
      <c r="I113" s="4">
        <f>I115+I116</f>
        <v>0</v>
      </c>
      <c r="J113" s="119"/>
    </row>
    <row r="114" spans="1:14" s="19" customFormat="1" ht="37.5" hidden="1" customHeight="1" x14ac:dyDescent="0.3">
      <c r="A114" s="17">
        <v>1513201</v>
      </c>
      <c r="B114" s="14" t="s">
        <v>103</v>
      </c>
      <c r="C114" s="14" t="s">
        <v>5</v>
      </c>
      <c r="D114" s="81" t="s">
        <v>32</v>
      </c>
      <c r="E114" s="186"/>
      <c r="F114" s="157"/>
      <c r="G114" s="149">
        <f t="shared" si="1"/>
        <v>0</v>
      </c>
      <c r="H114" s="4"/>
      <c r="I114" s="4"/>
      <c r="J114" s="119"/>
    </row>
    <row r="115" spans="1:14" s="1" customFormat="1" ht="75" x14ac:dyDescent="0.3">
      <c r="A115" s="17" t="s">
        <v>294</v>
      </c>
      <c r="B115" s="14" t="s">
        <v>295</v>
      </c>
      <c r="C115" s="14" t="s">
        <v>5</v>
      </c>
      <c r="D115" s="81" t="s">
        <v>307</v>
      </c>
      <c r="E115" s="176" t="s">
        <v>416</v>
      </c>
      <c r="F115" s="84" t="s">
        <v>489</v>
      </c>
      <c r="G115" s="149">
        <f t="shared" si="1"/>
        <v>100000</v>
      </c>
      <c r="H115" s="4">
        <v>100000</v>
      </c>
      <c r="I115" s="4"/>
      <c r="J115" s="119"/>
      <c r="K115" s="46"/>
      <c r="L115" s="47"/>
      <c r="M115" s="22"/>
      <c r="N115" s="48"/>
    </row>
    <row r="116" spans="1:14" s="1" customFormat="1" ht="75" x14ac:dyDescent="0.3">
      <c r="A116" s="17" t="s">
        <v>294</v>
      </c>
      <c r="B116" s="14" t="s">
        <v>295</v>
      </c>
      <c r="C116" s="14" t="s">
        <v>5</v>
      </c>
      <c r="D116" s="81" t="s">
        <v>307</v>
      </c>
      <c r="E116" s="186" t="s">
        <v>457</v>
      </c>
      <c r="F116" s="84" t="s">
        <v>494</v>
      </c>
      <c r="G116" s="149">
        <f t="shared" si="1"/>
        <v>300000</v>
      </c>
      <c r="H116" s="4">
        <v>300000</v>
      </c>
      <c r="I116" s="4"/>
      <c r="J116" s="119"/>
    </row>
    <row r="117" spans="1:14" s="1" customFormat="1" ht="39.75" customHeight="1" x14ac:dyDescent="0.2">
      <c r="A117" s="67" t="s">
        <v>296</v>
      </c>
      <c r="B117" s="7" t="s">
        <v>297</v>
      </c>
      <c r="C117" s="7" t="s">
        <v>69</v>
      </c>
      <c r="D117" s="43" t="s">
        <v>89</v>
      </c>
      <c r="E117" s="176" t="s">
        <v>417</v>
      </c>
      <c r="F117" s="84" t="s">
        <v>498</v>
      </c>
      <c r="G117" s="149">
        <f t="shared" si="1"/>
        <v>500000</v>
      </c>
      <c r="H117" s="5">
        <v>500000</v>
      </c>
      <c r="I117" s="4"/>
      <c r="J117" s="119"/>
    </row>
    <row r="118" spans="1:14" s="19" customFormat="1" ht="30.75" hidden="1" customHeight="1" x14ac:dyDescent="0.3">
      <c r="A118" s="68" t="s">
        <v>298</v>
      </c>
      <c r="B118" s="7" t="s">
        <v>299</v>
      </c>
      <c r="C118" s="7"/>
      <c r="D118" s="55" t="s">
        <v>232</v>
      </c>
      <c r="E118" s="175"/>
      <c r="F118" s="84"/>
      <c r="G118" s="149">
        <f>H118+I118</f>
        <v>888700</v>
      </c>
      <c r="H118" s="6">
        <f>H120+H121+H123+H124+H126+H127+H128+H129+H122</f>
        <v>888700</v>
      </c>
      <c r="I118" s="6"/>
      <c r="J118" s="116"/>
      <c r="K118" s="38"/>
    </row>
    <row r="119" spans="1:14" s="1" customFormat="1" ht="30" hidden="1" customHeight="1" x14ac:dyDescent="0.3">
      <c r="A119" s="68" t="s">
        <v>230</v>
      </c>
      <c r="B119" s="7" t="s">
        <v>231</v>
      </c>
      <c r="C119" s="7" t="s">
        <v>4</v>
      </c>
      <c r="D119" s="55" t="s">
        <v>232</v>
      </c>
      <c r="E119" s="176"/>
      <c r="F119" s="158"/>
      <c r="G119" s="149">
        <f t="shared" si="1"/>
        <v>1418300</v>
      </c>
      <c r="H119" s="4">
        <f>SUM(H123+H124+H125+H126+H127+H115+H116+H103+H128)</f>
        <v>1318300</v>
      </c>
      <c r="I119" s="4">
        <f>SUM(I123+I124+I125+I126+I127+I115+I116+I103+I128)</f>
        <v>100000</v>
      </c>
      <c r="J119" s="119"/>
    </row>
    <row r="120" spans="1:14" s="19" customFormat="1" ht="37.5" hidden="1" customHeight="1" x14ac:dyDescent="0.3">
      <c r="A120" s="17" t="s">
        <v>300</v>
      </c>
      <c r="B120" s="14" t="s">
        <v>301</v>
      </c>
      <c r="C120" s="14" t="s">
        <v>4</v>
      </c>
      <c r="D120" s="81" t="s">
        <v>302</v>
      </c>
      <c r="E120" s="176"/>
      <c r="F120" s="158"/>
      <c r="G120" s="149">
        <f t="shared" si="1"/>
        <v>0</v>
      </c>
      <c r="H120" s="18"/>
      <c r="I120" s="18"/>
      <c r="J120" s="118"/>
    </row>
    <row r="121" spans="1:14" s="19" customFormat="1" ht="36.75" customHeight="1" x14ac:dyDescent="0.2">
      <c r="A121" s="17" t="s">
        <v>300</v>
      </c>
      <c r="B121" s="14" t="s">
        <v>301</v>
      </c>
      <c r="C121" s="14" t="s">
        <v>4</v>
      </c>
      <c r="D121" s="50" t="s">
        <v>302</v>
      </c>
      <c r="E121" s="176" t="s">
        <v>418</v>
      </c>
      <c r="F121" s="84" t="s">
        <v>490</v>
      </c>
      <c r="G121" s="149">
        <f t="shared" si="1"/>
        <v>295000</v>
      </c>
      <c r="H121" s="18">
        <v>295000</v>
      </c>
      <c r="I121" s="18"/>
      <c r="J121" s="118"/>
    </row>
    <row r="122" spans="1:14" s="19" customFormat="1" ht="37.5" x14ac:dyDescent="0.2">
      <c r="A122" s="17" t="s">
        <v>300</v>
      </c>
      <c r="B122" s="14" t="s">
        <v>301</v>
      </c>
      <c r="C122" s="14" t="s">
        <v>4</v>
      </c>
      <c r="D122" s="50" t="s">
        <v>302</v>
      </c>
      <c r="E122" s="176" t="s">
        <v>460</v>
      </c>
      <c r="F122" s="84" t="s">
        <v>499</v>
      </c>
      <c r="G122" s="149">
        <f t="shared" si="1"/>
        <v>220000</v>
      </c>
      <c r="H122" s="18">
        <v>220000</v>
      </c>
      <c r="I122" s="18"/>
      <c r="J122" s="118"/>
    </row>
    <row r="123" spans="1:14" s="19" customFormat="1" ht="54.75" customHeight="1" x14ac:dyDescent="0.25">
      <c r="A123" s="17" t="s">
        <v>300</v>
      </c>
      <c r="B123" s="14" t="s">
        <v>301</v>
      </c>
      <c r="C123" s="14" t="s">
        <v>4</v>
      </c>
      <c r="D123" s="50" t="s">
        <v>302</v>
      </c>
      <c r="E123" s="176" t="s">
        <v>453</v>
      </c>
      <c r="F123" s="84" t="s">
        <v>496</v>
      </c>
      <c r="G123" s="149">
        <f t="shared" si="1"/>
        <v>373700</v>
      </c>
      <c r="H123" s="18">
        <v>373700</v>
      </c>
      <c r="I123" s="18"/>
      <c r="J123" s="118"/>
      <c r="K123" s="20"/>
      <c r="L123" s="21"/>
      <c r="M123" s="22"/>
      <c r="N123" s="23"/>
    </row>
    <row r="124" spans="1:14" s="19" customFormat="1" ht="37.5" hidden="1" x14ac:dyDescent="0.3">
      <c r="A124" s="17" t="s">
        <v>300</v>
      </c>
      <c r="B124" s="14" t="s">
        <v>301</v>
      </c>
      <c r="C124" s="14" t="s">
        <v>4</v>
      </c>
      <c r="D124" s="81" t="s">
        <v>302</v>
      </c>
      <c r="E124" s="176"/>
      <c r="F124" s="158"/>
      <c r="G124" s="149">
        <f t="shared" si="1"/>
        <v>0</v>
      </c>
      <c r="H124" s="18"/>
      <c r="I124" s="18"/>
      <c r="J124" s="118"/>
      <c r="K124" s="20"/>
      <c r="L124" s="21"/>
      <c r="M124" s="22"/>
      <c r="N124" s="23"/>
    </row>
    <row r="125" spans="1:14" s="19" customFormat="1" ht="37.5" hidden="1" x14ac:dyDescent="0.3">
      <c r="A125" s="17" t="s">
        <v>230</v>
      </c>
      <c r="B125" s="14" t="s">
        <v>231</v>
      </c>
      <c r="C125" s="14" t="s">
        <v>4</v>
      </c>
      <c r="D125" s="81" t="s">
        <v>302</v>
      </c>
      <c r="E125" s="176" t="s">
        <v>113</v>
      </c>
      <c r="F125" s="158"/>
      <c r="G125" s="149">
        <f t="shared" si="1"/>
        <v>0</v>
      </c>
      <c r="H125" s="18"/>
      <c r="I125" s="18"/>
      <c r="J125" s="118"/>
      <c r="K125" s="20"/>
      <c r="L125" s="21"/>
      <c r="M125" s="22"/>
      <c r="N125" s="23"/>
    </row>
    <row r="126" spans="1:14" s="19" customFormat="1" ht="37.5" hidden="1" x14ac:dyDescent="0.3">
      <c r="A126" s="17" t="s">
        <v>300</v>
      </c>
      <c r="B126" s="14" t="s">
        <v>301</v>
      </c>
      <c r="C126" s="14" t="s">
        <v>4</v>
      </c>
      <c r="D126" s="81" t="s">
        <v>302</v>
      </c>
      <c r="E126" s="176" t="s">
        <v>419</v>
      </c>
      <c r="F126" s="158"/>
      <c r="G126" s="149">
        <f t="shared" si="1"/>
        <v>0</v>
      </c>
      <c r="H126" s="18"/>
      <c r="I126" s="18"/>
      <c r="J126" s="118"/>
      <c r="K126" s="20"/>
      <c r="L126" s="21"/>
      <c r="M126" s="22"/>
      <c r="N126" s="23"/>
    </row>
    <row r="127" spans="1:14" s="19" customFormat="1" ht="0.75" hidden="1" customHeight="1" x14ac:dyDescent="0.3">
      <c r="A127" s="17" t="s">
        <v>300</v>
      </c>
      <c r="B127" s="14" t="s">
        <v>301</v>
      </c>
      <c r="C127" s="14" t="s">
        <v>4</v>
      </c>
      <c r="D127" s="81" t="s">
        <v>302</v>
      </c>
      <c r="E127" s="176"/>
      <c r="F127" s="158"/>
      <c r="G127" s="149">
        <f t="shared" si="1"/>
        <v>0</v>
      </c>
      <c r="H127" s="18"/>
      <c r="I127" s="18"/>
      <c r="J127" s="118"/>
      <c r="K127" s="20"/>
      <c r="L127" s="21"/>
      <c r="M127" s="22"/>
      <c r="N127" s="23"/>
    </row>
    <row r="128" spans="1:14" s="19" customFormat="1" ht="42" hidden="1" customHeight="1" x14ac:dyDescent="0.3">
      <c r="A128" s="17" t="s">
        <v>300</v>
      </c>
      <c r="B128" s="14" t="s">
        <v>301</v>
      </c>
      <c r="C128" s="14" t="s">
        <v>4</v>
      </c>
      <c r="D128" s="81" t="s">
        <v>302</v>
      </c>
      <c r="E128" s="175" t="s">
        <v>281</v>
      </c>
      <c r="F128" s="84"/>
      <c r="G128" s="149">
        <f t="shared" si="1"/>
        <v>0</v>
      </c>
      <c r="H128" s="18"/>
      <c r="I128" s="18"/>
      <c r="J128" s="118"/>
    </row>
    <row r="129" spans="1:10" s="19" customFormat="1" ht="37.5" hidden="1" x14ac:dyDescent="0.3">
      <c r="A129" s="17" t="s">
        <v>300</v>
      </c>
      <c r="B129" s="14" t="s">
        <v>301</v>
      </c>
      <c r="C129" s="14" t="s">
        <v>4</v>
      </c>
      <c r="D129" s="81" t="s">
        <v>302</v>
      </c>
      <c r="E129" s="186" t="s">
        <v>420</v>
      </c>
      <c r="F129" s="157"/>
      <c r="G129" s="149">
        <f t="shared" si="1"/>
        <v>0</v>
      </c>
      <c r="H129" s="18"/>
      <c r="I129" s="18"/>
      <c r="J129" s="118"/>
    </row>
    <row r="130" spans="1:10" s="1" customFormat="1" ht="18.75" hidden="1" x14ac:dyDescent="0.3">
      <c r="A130" s="68" t="s">
        <v>321</v>
      </c>
      <c r="B130" s="7" t="s">
        <v>184</v>
      </c>
      <c r="C130" s="7"/>
      <c r="D130" s="55" t="s">
        <v>186</v>
      </c>
      <c r="E130" s="187"/>
      <c r="F130" s="165"/>
      <c r="G130" s="149">
        <f t="shared" si="1"/>
        <v>100000</v>
      </c>
      <c r="H130" s="4">
        <f>H131</f>
        <v>100000</v>
      </c>
      <c r="I130" s="4">
        <f>I131</f>
        <v>0</v>
      </c>
      <c r="J130" s="119"/>
    </row>
    <row r="131" spans="1:10" s="19" customFormat="1" ht="93.75" x14ac:dyDescent="0.2">
      <c r="A131" s="17" t="s">
        <v>322</v>
      </c>
      <c r="B131" s="14" t="s">
        <v>185</v>
      </c>
      <c r="C131" s="14" t="s">
        <v>12</v>
      </c>
      <c r="D131" s="50" t="s">
        <v>323</v>
      </c>
      <c r="E131" s="176" t="s">
        <v>421</v>
      </c>
      <c r="F131" s="84" t="s">
        <v>491</v>
      </c>
      <c r="G131" s="149">
        <f t="shared" si="1"/>
        <v>100000</v>
      </c>
      <c r="H131" s="18">
        <v>100000</v>
      </c>
      <c r="I131" s="18"/>
      <c r="J131" s="118"/>
    </row>
    <row r="132" spans="1:10" s="49" customFormat="1" ht="56.25" x14ac:dyDescent="0.25">
      <c r="A132" s="120" t="s">
        <v>172</v>
      </c>
      <c r="B132" s="98"/>
      <c r="C132" s="98"/>
      <c r="D132" s="99" t="s">
        <v>161</v>
      </c>
      <c r="E132" s="188"/>
      <c r="F132" s="157"/>
      <c r="G132" s="149">
        <f t="shared" si="1"/>
        <v>50000</v>
      </c>
      <c r="H132" s="10">
        <f>H133+H134</f>
        <v>50000</v>
      </c>
      <c r="I132" s="10">
        <f>I133+I134</f>
        <v>0</v>
      </c>
      <c r="J132" s="10">
        <f>J133+J134</f>
        <v>0</v>
      </c>
    </row>
    <row r="133" spans="1:10" s="49" customFormat="1" ht="131.25" hidden="1" x14ac:dyDescent="0.25">
      <c r="A133" s="68" t="s">
        <v>319</v>
      </c>
      <c r="B133" s="7" t="s">
        <v>61</v>
      </c>
      <c r="C133" s="14" t="s">
        <v>44</v>
      </c>
      <c r="D133" s="31" t="s">
        <v>320</v>
      </c>
      <c r="E133" s="188" t="s">
        <v>350</v>
      </c>
      <c r="F133" s="157"/>
      <c r="G133" s="149">
        <f t="shared" si="1"/>
        <v>0</v>
      </c>
      <c r="H133" s="4"/>
      <c r="I133" s="4"/>
      <c r="J133" s="119"/>
    </row>
    <row r="134" spans="1:10" s="37" customFormat="1" ht="37.5" hidden="1" x14ac:dyDescent="0.3">
      <c r="A134" s="68" t="s">
        <v>233</v>
      </c>
      <c r="B134" s="26" t="s">
        <v>162</v>
      </c>
      <c r="C134" s="7"/>
      <c r="D134" s="27" t="s">
        <v>163</v>
      </c>
      <c r="E134" s="186"/>
      <c r="F134" s="157"/>
      <c r="G134" s="149">
        <f t="shared" si="1"/>
        <v>50000</v>
      </c>
      <c r="H134" s="4">
        <f>H135</f>
        <v>50000</v>
      </c>
      <c r="I134" s="4">
        <f>I135</f>
        <v>0</v>
      </c>
      <c r="J134" s="4">
        <f>J135</f>
        <v>0</v>
      </c>
    </row>
    <row r="135" spans="1:10" s="37" customFormat="1" ht="75" x14ac:dyDescent="0.3">
      <c r="A135" s="17" t="s">
        <v>234</v>
      </c>
      <c r="B135" s="96" t="s">
        <v>164</v>
      </c>
      <c r="C135" s="14" t="s">
        <v>33</v>
      </c>
      <c r="D135" s="100" t="s">
        <v>165</v>
      </c>
      <c r="E135" s="186" t="s">
        <v>422</v>
      </c>
      <c r="F135" s="84" t="s">
        <v>488</v>
      </c>
      <c r="G135" s="149">
        <f t="shared" si="1"/>
        <v>50000</v>
      </c>
      <c r="H135" s="18">
        <v>50000</v>
      </c>
      <c r="I135" s="18"/>
      <c r="J135" s="118"/>
    </row>
    <row r="136" spans="1:10" ht="37.5" x14ac:dyDescent="0.35">
      <c r="A136" s="122" t="s">
        <v>174</v>
      </c>
      <c r="B136" s="90"/>
      <c r="C136" s="90"/>
      <c r="D136" s="78" t="s">
        <v>41</v>
      </c>
      <c r="E136" s="180"/>
      <c r="F136" s="162"/>
      <c r="G136" s="149">
        <f t="shared" si="1"/>
        <v>2500000</v>
      </c>
      <c r="H136" s="10">
        <f>H137</f>
        <v>2500000</v>
      </c>
      <c r="I136" s="10">
        <f>SUM(I137+I139+I140+I141)</f>
        <v>0</v>
      </c>
      <c r="J136" s="10">
        <f>SUM(J137+J139+J140+J141)</f>
        <v>0</v>
      </c>
    </row>
    <row r="137" spans="1:10" s="1" customFormat="1" ht="41.25" hidden="1" customHeight="1" x14ac:dyDescent="0.2">
      <c r="A137" s="67" t="s">
        <v>264</v>
      </c>
      <c r="B137" s="7" t="s">
        <v>263</v>
      </c>
      <c r="C137" s="7"/>
      <c r="D137" s="43" t="s">
        <v>265</v>
      </c>
      <c r="E137" s="176"/>
      <c r="F137" s="158"/>
      <c r="G137" s="149">
        <f t="shared" si="1"/>
        <v>2500000</v>
      </c>
      <c r="H137" s="4">
        <f>H138+H139+H140+H141</f>
        <v>2500000</v>
      </c>
      <c r="I137" s="4"/>
      <c r="J137" s="119"/>
    </row>
    <row r="138" spans="1:10" s="19" customFormat="1" ht="41.25" customHeight="1" x14ac:dyDescent="0.2">
      <c r="A138" s="70" t="s">
        <v>303</v>
      </c>
      <c r="B138" s="14" t="s">
        <v>304</v>
      </c>
      <c r="C138" s="14" t="s">
        <v>42</v>
      </c>
      <c r="D138" s="44" t="s">
        <v>305</v>
      </c>
      <c r="E138" s="176" t="s">
        <v>423</v>
      </c>
      <c r="F138" s="84" t="s">
        <v>482</v>
      </c>
      <c r="G138" s="149">
        <f t="shared" si="1"/>
        <v>2000000</v>
      </c>
      <c r="H138" s="18">
        <v>2000000</v>
      </c>
      <c r="I138" s="18"/>
      <c r="J138" s="118"/>
    </row>
    <row r="139" spans="1:10" s="19" customFormat="1" ht="37.5" x14ac:dyDescent="0.2">
      <c r="A139" s="70" t="s">
        <v>303</v>
      </c>
      <c r="B139" s="14" t="s">
        <v>304</v>
      </c>
      <c r="C139" s="14" t="s">
        <v>42</v>
      </c>
      <c r="D139" s="44" t="s">
        <v>305</v>
      </c>
      <c r="E139" s="175" t="s">
        <v>534</v>
      </c>
      <c r="F139" s="84" t="s">
        <v>484</v>
      </c>
      <c r="G139" s="149">
        <f t="shared" si="1"/>
        <v>150000</v>
      </c>
      <c r="H139" s="18">
        <v>150000</v>
      </c>
      <c r="I139" s="18"/>
      <c r="J139" s="118"/>
    </row>
    <row r="140" spans="1:10" s="19" customFormat="1" ht="40.5" customHeight="1" x14ac:dyDescent="0.2">
      <c r="A140" s="70" t="s">
        <v>303</v>
      </c>
      <c r="B140" s="14" t="s">
        <v>304</v>
      </c>
      <c r="C140" s="14" t="s">
        <v>42</v>
      </c>
      <c r="D140" s="44" t="s">
        <v>305</v>
      </c>
      <c r="E140" s="175" t="s">
        <v>424</v>
      </c>
      <c r="F140" s="84" t="s">
        <v>485</v>
      </c>
      <c r="G140" s="149">
        <f t="shared" si="1"/>
        <v>300000</v>
      </c>
      <c r="H140" s="18">
        <v>300000</v>
      </c>
      <c r="I140" s="18"/>
      <c r="J140" s="118"/>
    </row>
    <row r="141" spans="1:10" s="19" customFormat="1" ht="56.25" x14ac:dyDescent="0.2">
      <c r="A141" s="70" t="s">
        <v>303</v>
      </c>
      <c r="B141" s="14" t="s">
        <v>304</v>
      </c>
      <c r="C141" s="14" t="s">
        <v>42</v>
      </c>
      <c r="D141" s="44" t="s">
        <v>305</v>
      </c>
      <c r="E141" s="175" t="s">
        <v>429</v>
      </c>
      <c r="F141" s="84" t="s">
        <v>483</v>
      </c>
      <c r="G141" s="149">
        <f t="shared" si="1"/>
        <v>50000</v>
      </c>
      <c r="H141" s="18">
        <v>50000</v>
      </c>
      <c r="I141" s="18"/>
      <c r="J141" s="118"/>
    </row>
    <row r="142" spans="1:10" ht="60.75" customHeight="1" x14ac:dyDescent="0.35">
      <c r="A142" s="122" t="s">
        <v>83</v>
      </c>
      <c r="B142" s="90"/>
      <c r="C142" s="90"/>
      <c r="D142" s="78" t="s">
        <v>21</v>
      </c>
      <c r="E142" s="180"/>
      <c r="F142" s="162"/>
      <c r="G142" s="149">
        <f t="shared" si="1"/>
        <v>1103000</v>
      </c>
      <c r="H142" s="10">
        <f>H143+H147+H150+H152</f>
        <v>1103000</v>
      </c>
      <c r="I142" s="10">
        <f>I143+I147+I150</f>
        <v>0</v>
      </c>
      <c r="J142" s="10">
        <f>J143+J147+J150</f>
        <v>0</v>
      </c>
    </row>
    <row r="143" spans="1:10" ht="37.5" hidden="1" x14ac:dyDescent="0.2">
      <c r="A143" s="68" t="s">
        <v>196</v>
      </c>
      <c r="B143" s="7" t="s">
        <v>127</v>
      </c>
      <c r="C143" s="7"/>
      <c r="D143" s="3" t="s">
        <v>119</v>
      </c>
      <c r="E143" s="176"/>
      <c r="F143" s="158"/>
      <c r="G143" s="149">
        <f t="shared" si="1"/>
        <v>403000</v>
      </c>
      <c r="H143" s="6">
        <f>H144+H145+H146</f>
        <v>403000</v>
      </c>
      <c r="I143" s="6">
        <f>I144+I145+I146</f>
        <v>0</v>
      </c>
      <c r="J143" s="6">
        <f>J144+J145+J146</f>
        <v>0</v>
      </c>
    </row>
    <row r="144" spans="1:10" s="41" customFormat="1" ht="62.25" customHeight="1" x14ac:dyDescent="0.2">
      <c r="A144" s="17" t="s">
        <v>197</v>
      </c>
      <c r="B144" s="14" t="s">
        <v>198</v>
      </c>
      <c r="C144" s="14" t="s">
        <v>33</v>
      </c>
      <c r="D144" s="50" t="s">
        <v>120</v>
      </c>
      <c r="E144" s="176" t="s">
        <v>425</v>
      </c>
      <c r="F144" s="84" t="s">
        <v>500</v>
      </c>
      <c r="G144" s="149">
        <f t="shared" si="1"/>
        <v>103000</v>
      </c>
      <c r="H144" s="72">
        <v>103000</v>
      </c>
      <c r="I144" s="72"/>
      <c r="J144" s="117"/>
    </row>
    <row r="145" spans="1:10" s="41" customFormat="1" ht="42" customHeight="1" x14ac:dyDescent="0.2">
      <c r="A145" s="17" t="s">
        <v>197</v>
      </c>
      <c r="B145" s="14" t="s">
        <v>198</v>
      </c>
      <c r="C145" s="14" t="s">
        <v>33</v>
      </c>
      <c r="D145" s="50" t="s">
        <v>120</v>
      </c>
      <c r="E145" s="176" t="s">
        <v>426</v>
      </c>
      <c r="F145" s="84" t="s">
        <v>503</v>
      </c>
      <c r="G145" s="149">
        <f t="shared" si="1"/>
        <v>50000</v>
      </c>
      <c r="H145" s="72">
        <v>50000</v>
      </c>
      <c r="I145" s="72"/>
      <c r="J145" s="117"/>
    </row>
    <row r="146" spans="1:10" s="41" customFormat="1" ht="37.5" x14ac:dyDescent="0.2">
      <c r="A146" s="17" t="s">
        <v>197</v>
      </c>
      <c r="B146" s="14" t="s">
        <v>198</v>
      </c>
      <c r="C146" s="14" t="s">
        <v>33</v>
      </c>
      <c r="D146" s="50" t="s">
        <v>120</v>
      </c>
      <c r="E146" s="176" t="s">
        <v>427</v>
      </c>
      <c r="F146" s="84" t="s">
        <v>501</v>
      </c>
      <c r="G146" s="149">
        <f t="shared" ref="G146:G202" si="2">H146+I146</f>
        <v>250000</v>
      </c>
      <c r="H146" s="18">
        <v>250000</v>
      </c>
      <c r="I146" s="72"/>
      <c r="J146" s="117"/>
    </row>
    <row r="147" spans="1:10" s="2" customFormat="1" ht="37.5" hidden="1" x14ac:dyDescent="0.2">
      <c r="A147" s="68">
        <v>1115010</v>
      </c>
      <c r="B147" s="7" t="s">
        <v>124</v>
      </c>
      <c r="C147" s="7"/>
      <c r="D147" s="43" t="s">
        <v>125</v>
      </c>
      <c r="E147" s="228" t="s">
        <v>454</v>
      </c>
      <c r="F147" s="221" t="s">
        <v>502</v>
      </c>
      <c r="G147" s="149">
        <f t="shared" si="2"/>
        <v>684000</v>
      </c>
      <c r="H147" s="4">
        <f>SUM(H148:H149)</f>
        <v>684000</v>
      </c>
      <c r="I147" s="4">
        <f>SUM(I148:I149)</f>
        <v>0</v>
      </c>
      <c r="J147" s="4">
        <f>SUM(J148:J149)</f>
        <v>0</v>
      </c>
    </row>
    <row r="148" spans="1:10" s="41" customFormat="1" ht="56.25" x14ac:dyDescent="0.2">
      <c r="A148" s="17">
        <v>1115011</v>
      </c>
      <c r="B148" s="14" t="s">
        <v>102</v>
      </c>
      <c r="C148" s="14" t="s">
        <v>49</v>
      </c>
      <c r="D148" s="50" t="s">
        <v>87</v>
      </c>
      <c r="E148" s="229"/>
      <c r="F148" s="222"/>
      <c r="G148" s="149">
        <f t="shared" si="2"/>
        <v>470000</v>
      </c>
      <c r="H148" s="94">
        <v>470000</v>
      </c>
      <c r="I148" s="72"/>
      <c r="J148" s="117"/>
    </row>
    <row r="149" spans="1:10" s="19" customFormat="1" ht="56.25" customHeight="1" x14ac:dyDescent="0.2">
      <c r="A149" s="17">
        <v>1115012</v>
      </c>
      <c r="B149" s="14" t="s">
        <v>117</v>
      </c>
      <c r="C149" s="14" t="s">
        <v>49</v>
      </c>
      <c r="D149" s="50" t="s">
        <v>118</v>
      </c>
      <c r="E149" s="229"/>
      <c r="F149" s="222"/>
      <c r="G149" s="149">
        <f t="shared" si="2"/>
        <v>214000</v>
      </c>
      <c r="H149" s="94">
        <v>214000</v>
      </c>
      <c r="I149" s="72"/>
      <c r="J149" s="117"/>
    </row>
    <row r="150" spans="1:10" s="1" customFormat="1" ht="56.25" hidden="1" customHeight="1" x14ac:dyDescent="0.2">
      <c r="A150" s="68" t="s">
        <v>199</v>
      </c>
      <c r="B150" s="7" t="s">
        <v>200</v>
      </c>
      <c r="C150" s="7"/>
      <c r="D150" s="3" t="s">
        <v>310</v>
      </c>
      <c r="E150" s="229"/>
      <c r="F150" s="222"/>
      <c r="G150" s="149">
        <f t="shared" si="2"/>
        <v>6000</v>
      </c>
      <c r="H150" s="5">
        <f>H151</f>
        <v>6000</v>
      </c>
      <c r="I150" s="5">
        <f>I151</f>
        <v>0</v>
      </c>
      <c r="J150" s="5">
        <f>J151</f>
        <v>0</v>
      </c>
    </row>
    <row r="151" spans="1:10" s="19" customFormat="1" ht="56.25" customHeight="1" x14ac:dyDescent="0.2">
      <c r="A151" s="17" t="s">
        <v>201</v>
      </c>
      <c r="B151" s="14" t="s">
        <v>202</v>
      </c>
      <c r="C151" s="14" t="s">
        <v>49</v>
      </c>
      <c r="D151" s="50" t="s">
        <v>311</v>
      </c>
      <c r="E151" s="229"/>
      <c r="F151" s="222"/>
      <c r="G151" s="149">
        <f t="shared" si="2"/>
        <v>6000</v>
      </c>
      <c r="H151" s="94">
        <v>6000</v>
      </c>
      <c r="I151" s="72"/>
      <c r="J151" s="117"/>
    </row>
    <row r="152" spans="1:10" s="37" customFormat="1" ht="56.25" hidden="1" customHeight="1" x14ac:dyDescent="0.3">
      <c r="A152" s="68" t="s">
        <v>344</v>
      </c>
      <c r="B152" s="7" t="s">
        <v>347</v>
      </c>
      <c r="C152" s="3"/>
      <c r="D152" s="3" t="s">
        <v>348</v>
      </c>
      <c r="E152" s="229"/>
      <c r="F152" s="222"/>
      <c r="G152" s="149">
        <f t="shared" si="2"/>
        <v>10000</v>
      </c>
      <c r="H152" s="5">
        <f>H153</f>
        <v>10000</v>
      </c>
      <c r="I152" s="6"/>
      <c r="J152" s="116"/>
    </row>
    <row r="153" spans="1:10" s="38" customFormat="1" ht="56.25" customHeight="1" x14ac:dyDescent="0.3">
      <c r="A153" s="17" t="s">
        <v>345</v>
      </c>
      <c r="B153" s="14" t="s">
        <v>346</v>
      </c>
      <c r="C153" s="101" t="s">
        <v>49</v>
      </c>
      <c r="D153" s="50" t="s">
        <v>349</v>
      </c>
      <c r="E153" s="230"/>
      <c r="F153" s="223"/>
      <c r="G153" s="149">
        <f t="shared" si="2"/>
        <v>10000</v>
      </c>
      <c r="H153" s="94">
        <v>10000</v>
      </c>
      <c r="I153" s="72"/>
      <c r="J153" s="117"/>
    </row>
    <row r="154" spans="1:10" s="39" customFormat="1" ht="61.5" customHeight="1" x14ac:dyDescent="0.35">
      <c r="A154" s="125" t="s">
        <v>235</v>
      </c>
      <c r="B154" s="102"/>
      <c r="C154" s="102"/>
      <c r="D154" s="152" t="s">
        <v>34</v>
      </c>
      <c r="E154" s="189"/>
      <c r="F154" s="166"/>
      <c r="G154" s="146">
        <f>H154+I154</f>
        <v>98120200</v>
      </c>
      <c r="H154" s="103">
        <f>H163+H164+H165+H166+H167+H168+H169+H173</f>
        <v>85522400</v>
      </c>
      <c r="I154" s="103">
        <f>I158+I159+I161+I163+I170+I171+I175+I176+I177+I174+I178+I179</f>
        <v>12597800</v>
      </c>
      <c r="J154" s="103">
        <f>J158+J159+J161+J163+J170+J171+J175+J176+J177+J174+J178+J179</f>
        <v>12477800</v>
      </c>
    </row>
    <row r="155" spans="1:10" s="1" customFormat="1" ht="56.25" hidden="1" x14ac:dyDescent="0.2">
      <c r="A155" s="67" t="s">
        <v>236</v>
      </c>
      <c r="B155" s="7" t="s">
        <v>104</v>
      </c>
      <c r="C155" s="7"/>
      <c r="D155" s="51" t="s">
        <v>237</v>
      </c>
      <c r="E155" s="176"/>
      <c r="F155" s="158"/>
      <c r="G155" s="149" t="e">
        <f t="shared" si="2"/>
        <v>#REF!</v>
      </c>
      <c r="H155" s="4" t="e">
        <f>H158+#REF!+H159+H160+H161+#REF!</f>
        <v>#REF!</v>
      </c>
      <c r="I155" s="4" t="e">
        <f>I158+#REF!+I159+I160+I161</f>
        <v>#REF!</v>
      </c>
      <c r="J155" s="119"/>
    </row>
    <row r="156" spans="1:10" s="1" customFormat="1" ht="75" hidden="1" customHeight="1" x14ac:dyDescent="0.2">
      <c r="A156" s="67" t="s">
        <v>91</v>
      </c>
      <c r="B156" s="7" t="s">
        <v>104</v>
      </c>
      <c r="C156" s="7"/>
      <c r="D156" s="51" t="s">
        <v>90</v>
      </c>
      <c r="E156" s="176"/>
      <c r="F156" s="158"/>
      <c r="G156" s="149">
        <f t="shared" si="2"/>
        <v>0</v>
      </c>
      <c r="H156" s="4"/>
      <c r="I156" s="4"/>
      <c r="J156" s="119"/>
    </row>
    <row r="157" spans="1:10" s="1" customFormat="1" ht="45" hidden="1" customHeight="1" x14ac:dyDescent="0.3">
      <c r="A157" s="67" t="s">
        <v>129</v>
      </c>
      <c r="B157" s="7" t="s">
        <v>130</v>
      </c>
      <c r="C157" s="7"/>
      <c r="D157" s="85" t="s">
        <v>131</v>
      </c>
      <c r="E157" s="176"/>
      <c r="F157" s="158"/>
      <c r="G157" s="149">
        <f t="shared" si="2"/>
        <v>2122800</v>
      </c>
      <c r="H157" s="4">
        <f>SUM(H158:H161)</f>
        <v>0</v>
      </c>
      <c r="I157" s="4">
        <f>SUM(I158:I161)</f>
        <v>2122800</v>
      </c>
      <c r="J157" s="119"/>
    </row>
    <row r="158" spans="1:10" s="19" customFormat="1" ht="37.5" x14ac:dyDescent="0.2">
      <c r="A158" s="70" t="s">
        <v>244</v>
      </c>
      <c r="B158" s="14" t="s">
        <v>239</v>
      </c>
      <c r="C158" s="14" t="s">
        <v>35</v>
      </c>
      <c r="D158" s="29" t="s">
        <v>238</v>
      </c>
      <c r="E158" s="176" t="s">
        <v>438</v>
      </c>
      <c r="F158" s="84" t="s">
        <v>520</v>
      </c>
      <c r="G158" s="149">
        <f t="shared" si="2"/>
        <v>500000</v>
      </c>
      <c r="H158" s="4"/>
      <c r="I158" s="6">
        <v>500000</v>
      </c>
      <c r="J158" s="116">
        <v>500000</v>
      </c>
    </row>
    <row r="159" spans="1:10" s="19" customFormat="1" ht="37.5" x14ac:dyDescent="0.2">
      <c r="A159" s="70" t="s">
        <v>245</v>
      </c>
      <c r="B159" s="14" t="s">
        <v>240</v>
      </c>
      <c r="C159" s="14" t="s">
        <v>35</v>
      </c>
      <c r="D159" s="29" t="s">
        <v>242</v>
      </c>
      <c r="E159" s="176" t="s">
        <v>439</v>
      </c>
      <c r="F159" s="84" t="s">
        <v>525</v>
      </c>
      <c r="G159" s="149">
        <f t="shared" si="2"/>
        <v>500000</v>
      </c>
      <c r="H159" s="4"/>
      <c r="I159" s="6">
        <v>500000</v>
      </c>
      <c r="J159" s="116">
        <v>500000</v>
      </c>
    </row>
    <row r="160" spans="1:10" s="19" customFormat="1" ht="56.25" hidden="1" x14ac:dyDescent="0.2">
      <c r="A160" s="70" t="s">
        <v>246</v>
      </c>
      <c r="B160" s="14" t="s">
        <v>241</v>
      </c>
      <c r="C160" s="14" t="s">
        <v>35</v>
      </c>
      <c r="D160" s="29" t="s">
        <v>243</v>
      </c>
      <c r="E160" s="176" t="s">
        <v>282</v>
      </c>
      <c r="F160" s="158"/>
      <c r="G160" s="149">
        <f t="shared" si="2"/>
        <v>0</v>
      </c>
      <c r="H160" s="4"/>
      <c r="I160" s="6"/>
      <c r="J160" s="116"/>
    </row>
    <row r="161" spans="1:10" s="19" customFormat="1" ht="45" customHeight="1" x14ac:dyDescent="0.2">
      <c r="A161" s="70" t="s">
        <v>246</v>
      </c>
      <c r="B161" s="14" t="s">
        <v>241</v>
      </c>
      <c r="C161" s="14" t="s">
        <v>35</v>
      </c>
      <c r="D161" s="32" t="s">
        <v>243</v>
      </c>
      <c r="E161" s="176" t="s">
        <v>440</v>
      </c>
      <c r="F161" s="84" t="s">
        <v>519</v>
      </c>
      <c r="G161" s="149">
        <f t="shared" si="2"/>
        <v>1122800</v>
      </c>
      <c r="H161" s="4"/>
      <c r="I161" s="9">
        <v>1122800</v>
      </c>
      <c r="J161" s="126">
        <v>1122800</v>
      </c>
    </row>
    <row r="162" spans="1:10" s="1" customFormat="1" ht="36.75" hidden="1" customHeight="1" x14ac:dyDescent="0.2">
      <c r="A162" s="67" t="s">
        <v>367</v>
      </c>
      <c r="B162" s="7" t="s">
        <v>106</v>
      </c>
      <c r="C162" s="7" t="s">
        <v>35</v>
      </c>
      <c r="D162" s="51" t="s">
        <v>36</v>
      </c>
      <c r="E162" s="175"/>
      <c r="F162" s="84"/>
      <c r="G162" s="149">
        <f t="shared" si="2"/>
        <v>61622400</v>
      </c>
      <c r="H162" s="10">
        <f>SUM(H163:H169)</f>
        <v>56147400</v>
      </c>
      <c r="I162" s="11">
        <f>SUM(I163:I169)</f>
        <v>5475000</v>
      </c>
      <c r="J162" s="127"/>
    </row>
    <row r="163" spans="1:10" s="1" customFormat="1" ht="37.5" x14ac:dyDescent="0.2">
      <c r="A163" s="67" t="s">
        <v>249</v>
      </c>
      <c r="B163" s="7" t="s">
        <v>247</v>
      </c>
      <c r="C163" s="7" t="s">
        <v>35</v>
      </c>
      <c r="D163" s="51" t="s">
        <v>248</v>
      </c>
      <c r="E163" s="175" t="s">
        <v>430</v>
      </c>
      <c r="F163" s="84" t="s">
        <v>521</v>
      </c>
      <c r="G163" s="149">
        <f t="shared" si="2"/>
        <v>34912400</v>
      </c>
      <c r="H163" s="151">
        <v>29437400</v>
      </c>
      <c r="I163" s="151">
        <v>5475000</v>
      </c>
      <c r="J163" s="154">
        <v>5355000</v>
      </c>
    </row>
    <row r="164" spans="1:10" s="1" customFormat="1" ht="37.5" x14ac:dyDescent="0.2">
      <c r="A164" s="67" t="s">
        <v>249</v>
      </c>
      <c r="B164" s="7" t="s">
        <v>247</v>
      </c>
      <c r="C164" s="7" t="s">
        <v>35</v>
      </c>
      <c r="D164" s="51" t="s">
        <v>248</v>
      </c>
      <c r="E164" s="175" t="s">
        <v>431</v>
      </c>
      <c r="F164" s="84" t="s">
        <v>514</v>
      </c>
      <c r="G164" s="149">
        <f t="shared" si="2"/>
        <v>14000000</v>
      </c>
      <c r="H164" s="52">
        <v>14000000</v>
      </c>
      <c r="I164" s="12"/>
      <c r="J164" s="129"/>
    </row>
    <row r="165" spans="1:10" s="1" customFormat="1" ht="37.5" x14ac:dyDescent="0.2">
      <c r="A165" s="67" t="s">
        <v>249</v>
      </c>
      <c r="B165" s="7" t="s">
        <v>247</v>
      </c>
      <c r="C165" s="7" t="s">
        <v>35</v>
      </c>
      <c r="D165" s="51" t="s">
        <v>248</v>
      </c>
      <c r="E165" s="175" t="s">
        <v>432</v>
      </c>
      <c r="F165" s="84" t="s">
        <v>516</v>
      </c>
      <c r="G165" s="149">
        <f t="shared" si="2"/>
        <v>1300000</v>
      </c>
      <c r="H165" s="52">
        <v>1300000</v>
      </c>
      <c r="I165" s="13"/>
      <c r="J165" s="130"/>
    </row>
    <row r="166" spans="1:10" s="1" customFormat="1" ht="37.5" x14ac:dyDescent="0.2">
      <c r="A166" s="67" t="s">
        <v>249</v>
      </c>
      <c r="B166" s="7" t="s">
        <v>247</v>
      </c>
      <c r="C166" s="7" t="s">
        <v>35</v>
      </c>
      <c r="D166" s="51" t="s">
        <v>248</v>
      </c>
      <c r="E166" s="175" t="s">
        <v>434</v>
      </c>
      <c r="F166" s="84" t="s">
        <v>515</v>
      </c>
      <c r="G166" s="149">
        <f t="shared" si="2"/>
        <v>300000</v>
      </c>
      <c r="H166" s="52">
        <v>300000</v>
      </c>
      <c r="I166" s="13"/>
      <c r="J166" s="130"/>
    </row>
    <row r="167" spans="1:10" s="1" customFormat="1" ht="56.25" x14ac:dyDescent="0.2">
      <c r="A167" s="67" t="s">
        <v>249</v>
      </c>
      <c r="B167" s="7" t="s">
        <v>247</v>
      </c>
      <c r="C167" s="7" t="s">
        <v>35</v>
      </c>
      <c r="D167" s="51" t="s">
        <v>248</v>
      </c>
      <c r="E167" s="175" t="s">
        <v>433</v>
      </c>
      <c r="F167" s="84" t="s">
        <v>523</v>
      </c>
      <c r="G167" s="149">
        <f t="shared" si="2"/>
        <v>1000000</v>
      </c>
      <c r="H167" s="52">
        <v>1000000</v>
      </c>
      <c r="I167" s="13"/>
      <c r="J167" s="130"/>
    </row>
    <row r="168" spans="1:10" s="1" customFormat="1" ht="56.25" x14ac:dyDescent="0.2">
      <c r="A168" s="67" t="s">
        <v>249</v>
      </c>
      <c r="B168" s="7" t="s">
        <v>247</v>
      </c>
      <c r="C168" s="7" t="s">
        <v>35</v>
      </c>
      <c r="D168" s="51" t="s">
        <v>248</v>
      </c>
      <c r="E168" s="175" t="s">
        <v>459</v>
      </c>
      <c r="F168" s="84" t="s">
        <v>513</v>
      </c>
      <c r="G168" s="149">
        <f t="shared" si="2"/>
        <v>8310000</v>
      </c>
      <c r="H168" s="151">
        <v>8310000</v>
      </c>
      <c r="I168" s="13"/>
      <c r="J168" s="130"/>
    </row>
    <row r="169" spans="1:10" s="1" customFormat="1" ht="75" x14ac:dyDescent="0.2">
      <c r="A169" s="67" t="s">
        <v>249</v>
      </c>
      <c r="B169" s="7" t="s">
        <v>247</v>
      </c>
      <c r="C169" s="7" t="s">
        <v>35</v>
      </c>
      <c r="D169" s="51" t="s">
        <v>248</v>
      </c>
      <c r="E169" s="196" t="s">
        <v>550</v>
      </c>
      <c r="F169" s="84" t="s">
        <v>577</v>
      </c>
      <c r="G169" s="149">
        <f t="shared" si="2"/>
        <v>1800000</v>
      </c>
      <c r="H169" s="151">
        <v>1800000</v>
      </c>
      <c r="I169" s="13"/>
      <c r="J169" s="130"/>
    </row>
    <row r="170" spans="1:10" s="1" customFormat="1" ht="37.5" x14ac:dyDescent="0.3">
      <c r="A170" s="68" t="s">
        <v>313</v>
      </c>
      <c r="B170" s="104" t="s">
        <v>314</v>
      </c>
      <c r="C170" s="104" t="s">
        <v>315</v>
      </c>
      <c r="D170" s="28" t="s">
        <v>316</v>
      </c>
      <c r="E170" s="175" t="s">
        <v>441</v>
      </c>
      <c r="F170" s="84" t="s">
        <v>522</v>
      </c>
      <c r="G170" s="149">
        <f t="shared" si="2"/>
        <v>300000</v>
      </c>
      <c r="H170" s="13"/>
      <c r="I170" s="13">
        <v>300000</v>
      </c>
      <c r="J170" s="130">
        <v>300000</v>
      </c>
    </row>
    <row r="171" spans="1:10" s="1" customFormat="1" ht="36.75" customHeight="1" x14ac:dyDescent="0.3">
      <c r="A171" s="68" t="s">
        <v>313</v>
      </c>
      <c r="B171" s="104" t="s">
        <v>314</v>
      </c>
      <c r="C171" s="104" t="s">
        <v>315</v>
      </c>
      <c r="D171" s="28" t="s">
        <v>316</v>
      </c>
      <c r="E171" s="175" t="s">
        <v>442</v>
      </c>
      <c r="F171" s="84" t="s">
        <v>524</v>
      </c>
      <c r="G171" s="149">
        <f t="shared" si="2"/>
        <v>300000</v>
      </c>
      <c r="H171" s="13"/>
      <c r="I171" s="13">
        <v>300000</v>
      </c>
      <c r="J171" s="130">
        <v>300000</v>
      </c>
    </row>
    <row r="172" spans="1:10" s="1" customFormat="1" ht="112.5" hidden="1" x14ac:dyDescent="0.2">
      <c r="A172" s="67" t="s">
        <v>97</v>
      </c>
      <c r="B172" s="7" t="s">
        <v>105</v>
      </c>
      <c r="C172" s="7" t="s">
        <v>35</v>
      </c>
      <c r="D172" s="3" t="s">
        <v>96</v>
      </c>
      <c r="E172" s="175"/>
      <c r="F172" s="84"/>
      <c r="G172" s="149">
        <f t="shared" si="2"/>
        <v>0</v>
      </c>
      <c r="H172" s="13"/>
      <c r="I172" s="13"/>
      <c r="J172" s="130"/>
    </row>
    <row r="173" spans="1:10" s="1" customFormat="1" ht="56.25" hidden="1" x14ac:dyDescent="0.2">
      <c r="A173" s="68" t="s">
        <v>250</v>
      </c>
      <c r="B173" s="26" t="s">
        <v>251</v>
      </c>
      <c r="C173" s="24"/>
      <c r="D173" s="51" t="s">
        <v>255</v>
      </c>
      <c r="E173" s="175"/>
      <c r="F173" s="84"/>
      <c r="G173" s="149">
        <f>G174</f>
        <v>31175000</v>
      </c>
      <c r="H173" s="149">
        <f>H174</f>
        <v>29375000</v>
      </c>
      <c r="I173" s="149">
        <f>I174</f>
        <v>1800000</v>
      </c>
      <c r="J173" s="149">
        <f>J174</f>
        <v>1800000</v>
      </c>
    </row>
    <row r="174" spans="1:10" s="19" customFormat="1" ht="75" x14ac:dyDescent="0.2">
      <c r="A174" s="17" t="s">
        <v>252</v>
      </c>
      <c r="B174" s="96" t="s">
        <v>253</v>
      </c>
      <c r="C174" s="15" t="s">
        <v>37</v>
      </c>
      <c r="D174" s="29" t="s">
        <v>256</v>
      </c>
      <c r="E174" s="175" t="s">
        <v>435</v>
      </c>
      <c r="F174" s="84" t="s">
        <v>518</v>
      </c>
      <c r="G174" s="149">
        <f t="shared" si="2"/>
        <v>31175000</v>
      </c>
      <c r="H174" s="151">
        <v>29375000</v>
      </c>
      <c r="I174" s="52">
        <v>1800000</v>
      </c>
      <c r="J174" s="128">
        <v>1800000</v>
      </c>
    </row>
    <row r="175" spans="1:10" s="1" customFormat="1" ht="18.75" x14ac:dyDescent="0.3">
      <c r="A175" s="68" t="s">
        <v>254</v>
      </c>
      <c r="B175" s="26" t="s">
        <v>178</v>
      </c>
      <c r="C175" s="24" t="s">
        <v>11</v>
      </c>
      <c r="D175" s="83" t="s">
        <v>93</v>
      </c>
      <c r="E175" s="175" t="s">
        <v>443</v>
      </c>
      <c r="F175" s="84" t="s">
        <v>517</v>
      </c>
      <c r="G175" s="149">
        <f t="shared" si="2"/>
        <v>200000</v>
      </c>
      <c r="H175" s="4"/>
      <c r="I175" s="4">
        <v>200000</v>
      </c>
      <c r="J175" s="119">
        <v>200000</v>
      </c>
    </row>
    <row r="176" spans="1:10" s="1" customFormat="1" ht="75" hidden="1" x14ac:dyDescent="0.2">
      <c r="A176" s="68" t="s">
        <v>318</v>
      </c>
      <c r="B176" s="26" t="s">
        <v>317</v>
      </c>
      <c r="C176" s="26" t="s">
        <v>12</v>
      </c>
      <c r="D176" s="25" t="s">
        <v>85</v>
      </c>
      <c r="E176" s="175" t="s">
        <v>444</v>
      </c>
      <c r="F176" s="84"/>
      <c r="G176" s="149">
        <f t="shared" si="2"/>
        <v>0</v>
      </c>
      <c r="H176" s="4"/>
      <c r="I176" s="4"/>
      <c r="J176" s="119"/>
    </row>
    <row r="177" spans="1:13" s="1" customFormat="1" ht="57.75" hidden="1" customHeight="1" x14ac:dyDescent="0.3">
      <c r="A177" s="68" t="s">
        <v>318</v>
      </c>
      <c r="B177" s="26" t="s">
        <v>317</v>
      </c>
      <c r="C177" s="26" t="s">
        <v>12</v>
      </c>
      <c r="D177" s="25" t="s">
        <v>85</v>
      </c>
      <c r="E177" s="190" t="s">
        <v>445</v>
      </c>
      <c r="F177" s="167"/>
      <c r="G177" s="149">
        <f t="shared" si="2"/>
        <v>0</v>
      </c>
      <c r="H177" s="4"/>
      <c r="I177" s="4"/>
      <c r="J177" s="119"/>
    </row>
    <row r="178" spans="1:13" s="1" customFormat="1" ht="56.25" x14ac:dyDescent="0.3">
      <c r="A178" s="68" t="s">
        <v>318</v>
      </c>
      <c r="B178" s="26" t="s">
        <v>317</v>
      </c>
      <c r="C178" s="26" t="s">
        <v>12</v>
      </c>
      <c r="D178" s="25" t="s">
        <v>85</v>
      </c>
      <c r="E178" s="219" t="s">
        <v>548</v>
      </c>
      <c r="F178" s="167" t="s">
        <v>578</v>
      </c>
      <c r="G178" s="149">
        <f t="shared" si="2"/>
        <v>2100000</v>
      </c>
      <c r="H178" s="4"/>
      <c r="I178" s="4">
        <v>2100000</v>
      </c>
      <c r="J178" s="119">
        <f>I178</f>
        <v>2100000</v>
      </c>
    </row>
    <row r="179" spans="1:13" s="1" customFormat="1" ht="75" x14ac:dyDescent="0.3">
      <c r="A179" s="68" t="s">
        <v>318</v>
      </c>
      <c r="B179" s="26" t="s">
        <v>317</v>
      </c>
      <c r="C179" s="26" t="s">
        <v>12</v>
      </c>
      <c r="D179" s="25" t="s">
        <v>85</v>
      </c>
      <c r="E179" s="219" t="s">
        <v>549</v>
      </c>
      <c r="F179" s="167" t="s">
        <v>579</v>
      </c>
      <c r="G179" s="149">
        <f t="shared" si="2"/>
        <v>300000</v>
      </c>
      <c r="H179" s="4"/>
      <c r="I179" s="4">
        <v>300000</v>
      </c>
      <c r="J179" s="119">
        <f>I179</f>
        <v>300000</v>
      </c>
    </row>
    <row r="180" spans="1:13" s="1" customFormat="1" ht="18.75" hidden="1" x14ac:dyDescent="0.3">
      <c r="A180" s="67" t="s">
        <v>94</v>
      </c>
      <c r="B180" s="7" t="s">
        <v>100</v>
      </c>
      <c r="C180" s="7" t="s">
        <v>18</v>
      </c>
      <c r="D180" s="55" t="s">
        <v>20</v>
      </c>
      <c r="E180" s="190"/>
      <c r="F180" s="167"/>
      <c r="G180" s="149">
        <f t="shared" si="2"/>
        <v>0</v>
      </c>
      <c r="H180" s="4"/>
      <c r="I180" s="4"/>
      <c r="J180" s="119"/>
    </row>
    <row r="181" spans="1:13" s="1" customFormat="1" ht="18.75" hidden="1" x14ac:dyDescent="0.3">
      <c r="A181" s="67" t="s">
        <v>94</v>
      </c>
      <c r="B181" s="7" t="s">
        <v>100</v>
      </c>
      <c r="C181" s="7" t="s">
        <v>18</v>
      </c>
      <c r="D181" s="55" t="s">
        <v>20</v>
      </c>
      <c r="E181" s="190"/>
      <c r="F181" s="167"/>
      <c r="G181" s="149">
        <f t="shared" si="2"/>
        <v>0</v>
      </c>
      <c r="H181" s="4"/>
      <c r="I181" s="5"/>
      <c r="J181" s="124"/>
    </row>
    <row r="182" spans="1:13" s="1" customFormat="1" ht="18.75" hidden="1" x14ac:dyDescent="0.3">
      <c r="A182" s="67" t="s">
        <v>94</v>
      </c>
      <c r="B182" s="7" t="s">
        <v>100</v>
      </c>
      <c r="C182" s="7" t="s">
        <v>18</v>
      </c>
      <c r="D182" s="55" t="s">
        <v>20</v>
      </c>
      <c r="E182" s="190"/>
      <c r="F182" s="167"/>
      <c r="G182" s="149">
        <f t="shared" si="2"/>
        <v>0</v>
      </c>
      <c r="H182" s="4"/>
      <c r="I182" s="5"/>
      <c r="J182" s="124"/>
    </row>
    <row r="183" spans="1:13" s="1" customFormat="1" ht="18.75" hidden="1" x14ac:dyDescent="0.3">
      <c r="A183" s="67" t="s">
        <v>94</v>
      </c>
      <c r="B183" s="7" t="s">
        <v>100</v>
      </c>
      <c r="C183" s="7" t="s">
        <v>18</v>
      </c>
      <c r="D183" s="55" t="s">
        <v>20</v>
      </c>
      <c r="E183" s="190"/>
      <c r="F183" s="167"/>
      <c r="G183" s="149">
        <f t="shared" si="2"/>
        <v>0</v>
      </c>
      <c r="H183" s="4"/>
      <c r="I183" s="5"/>
      <c r="J183" s="124"/>
    </row>
    <row r="184" spans="1:13" s="1" customFormat="1" ht="37.5" hidden="1" x14ac:dyDescent="0.2">
      <c r="A184" s="67" t="s">
        <v>157</v>
      </c>
      <c r="B184" s="7" t="s">
        <v>122</v>
      </c>
      <c r="C184" s="7"/>
      <c r="D184" s="87" t="s">
        <v>123</v>
      </c>
      <c r="E184" s="175"/>
      <c r="F184" s="84"/>
      <c r="G184" s="149">
        <f t="shared" si="2"/>
        <v>0</v>
      </c>
      <c r="H184" s="6">
        <f>SUM(H185)</f>
        <v>0</v>
      </c>
      <c r="I184" s="6">
        <f>SUM(I185)</f>
        <v>0</v>
      </c>
      <c r="J184" s="116"/>
    </row>
    <row r="185" spans="1:13" s="1" customFormat="1" ht="75" hidden="1" x14ac:dyDescent="0.3">
      <c r="A185" s="67" t="s">
        <v>158</v>
      </c>
      <c r="B185" s="7" t="s">
        <v>115</v>
      </c>
      <c r="C185" s="7" t="s">
        <v>61</v>
      </c>
      <c r="D185" s="88" t="s">
        <v>76</v>
      </c>
      <c r="E185" s="176" t="s">
        <v>65</v>
      </c>
      <c r="F185" s="158"/>
      <c r="G185" s="149">
        <f t="shared" si="2"/>
        <v>0</v>
      </c>
      <c r="H185" s="6"/>
      <c r="I185" s="6"/>
      <c r="J185" s="116"/>
    </row>
    <row r="186" spans="1:13" s="53" customFormat="1" ht="56.25" x14ac:dyDescent="0.2">
      <c r="A186" s="125" t="s">
        <v>266</v>
      </c>
      <c r="B186" s="105"/>
      <c r="C186" s="105"/>
      <c r="D186" s="152" t="s">
        <v>43</v>
      </c>
      <c r="E186" s="191"/>
      <c r="F186" s="168"/>
      <c r="G186" s="146">
        <f>G188+G191+G197+G203+G187+G189+G190+G195+G198+G199+G200+G201+G202+G214+G216+G196</f>
        <v>72311554</v>
      </c>
      <c r="H186" s="146">
        <f>H188+H191+H197+H203+H187+H189+H190+H195+H198+H199+H200+H201+H202+H214+H216+H196</f>
        <v>0</v>
      </c>
      <c r="I186" s="146">
        <f>I188+I191+I197+I203+I187+I189+I190+I195+I198+I199+I200+I201+I202+I214+I216+I196</f>
        <v>72311554</v>
      </c>
      <c r="J186" s="146">
        <f>J188+J191+J197+J203+J187+J189+J190+J195+J198+J199+J200+J201+J202+J214+J216+J196</f>
        <v>52114034</v>
      </c>
    </row>
    <row r="187" spans="1:13" s="1" customFormat="1" ht="18.75" x14ac:dyDescent="0.3">
      <c r="A187" s="67" t="s">
        <v>551</v>
      </c>
      <c r="B187" s="56" t="s">
        <v>552</v>
      </c>
      <c r="C187" s="56" t="s">
        <v>44</v>
      </c>
      <c r="D187" s="80" t="s">
        <v>553</v>
      </c>
      <c r="E187" s="190" t="s">
        <v>446</v>
      </c>
      <c r="F187" s="84" t="s">
        <v>505</v>
      </c>
      <c r="G187" s="149">
        <f t="shared" si="2"/>
        <v>38153</v>
      </c>
      <c r="H187" s="4"/>
      <c r="I187" s="4">
        <v>38153</v>
      </c>
      <c r="J187" s="119">
        <v>38153</v>
      </c>
      <c r="K187" s="54"/>
      <c r="L187" s="54"/>
      <c r="M187" s="54"/>
    </row>
    <row r="188" spans="1:13" s="1" customFormat="1" ht="112.9" customHeight="1" x14ac:dyDescent="0.3">
      <c r="A188" s="68" t="s">
        <v>267</v>
      </c>
      <c r="B188" s="26" t="s">
        <v>110</v>
      </c>
      <c r="C188" s="26" t="s">
        <v>45</v>
      </c>
      <c r="D188" s="25" t="s">
        <v>359</v>
      </c>
      <c r="E188" s="190" t="s">
        <v>446</v>
      </c>
      <c r="F188" s="84" t="s">
        <v>505</v>
      </c>
      <c r="G188" s="149">
        <f t="shared" si="2"/>
        <v>3828577</v>
      </c>
      <c r="H188" s="4"/>
      <c r="I188" s="4">
        <v>3828577</v>
      </c>
      <c r="J188" s="119">
        <f>I188</f>
        <v>3828577</v>
      </c>
    </row>
    <row r="189" spans="1:13" s="1" customFormat="1" ht="112.9" customHeight="1" x14ac:dyDescent="0.3">
      <c r="A189" s="68" t="s">
        <v>554</v>
      </c>
      <c r="B189" s="26" t="s">
        <v>4</v>
      </c>
      <c r="C189" s="26" t="s">
        <v>46</v>
      </c>
      <c r="D189" s="25" t="s">
        <v>555</v>
      </c>
      <c r="E189" s="190" t="s">
        <v>446</v>
      </c>
      <c r="F189" s="84" t="s">
        <v>505</v>
      </c>
      <c r="G189" s="149">
        <f t="shared" si="2"/>
        <v>294999</v>
      </c>
      <c r="H189" s="4"/>
      <c r="I189" s="4">
        <v>294999</v>
      </c>
      <c r="J189" s="119">
        <f>I189</f>
        <v>294999</v>
      </c>
    </row>
    <row r="190" spans="1:13" s="1" customFormat="1" ht="112.9" customHeight="1" x14ac:dyDescent="0.3">
      <c r="A190" s="68" t="s">
        <v>556</v>
      </c>
      <c r="B190" s="26" t="s">
        <v>557</v>
      </c>
      <c r="C190" s="26" t="s">
        <v>46</v>
      </c>
      <c r="D190" s="25" t="s">
        <v>558</v>
      </c>
      <c r="E190" s="190" t="s">
        <v>446</v>
      </c>
      <c r="F190" s="84" t="s">
        <v>505</v>
      </c>
      <c r="G190" s="149">
        <f t="shared" si="2"/>
        <v>15000</v>
      </c>
      <c r="H190" s="4"/>
      <c r="I190" s="4">
        <v>15000</v>
      </c>
      <c r="J190" s="119">
        <f>I190</f>
        <v>15000</v>
      </c>
    </row>
    <row r="191" spans="1:13" s="1" customFormat="1" ht="37.5" x14ac:dyDescent="0.3">
      <c r="A191" s="68" t="s">
        <v>268</v>
      </c>
      <c r="B191" s="24" t="s">
        <v>139</v>
      </c>
      <c r="C191" s="24" t="s">
        <v>48</v>
      </c>
      <c r="D191" s="80" t="s">
        <v>140</v>
      </c>
      <c r="E191" s="190" t="s">
        <v>448</v>
      </c>
      <c r="F191" s="84" t="s">
        <v>505</v>
      </c>
      <c r="G191" s="149">
        <f t="shared" si="2"/>
        <v>8060000</v>
      </c>
      <c r="H191" s="4"/>
      <c r="I191" s="4">
        <v>8060000</v>
      </c>
      <c r="J191" s="119">
        <f>I191</f>
        <v>8060000</v>
      </c>
    </row>
    <row r="192" spans="1:13" s="1" customFormat="1" ht="56.25" hidden="1" x14ac:dyDescent="0.3">
      <c r="A192" s="68" t="s">
        <v>355</v>
      </c>
      <c r="B192" s="24" t="s">
        <v>356</v>
      </c>
      <c r="C192" s="24" t="s">
        <v>357</v>
      </c>
      <c r="D192" s="80" t="s">
        <v>358</v>
      </c>
      <c r="E192" s="190" t="s">
        <v>448</v>
      </c>
      <c r="F192" s="84" t="s">
        <v>506</v>
      </c>
      <c r="G192" s="149">
        <f t="shared" si="2"/>
        <v>0</v>
      </c>
      <c r="H192" s="4"/>
      <c r="I192" s="4"/>
      <c r="J192" s="119"/>
    </row>
    <row r="193" spans="1:10" s="1" customFormat="1" ht="37.5" hidden="1" x14ac:dyDescent="0.3">
      <c r="A193" s="68" t="s">
        <v>269</v>
      </c>
      <c r="B193" s="7" t="s">
        <v>270</v>
      </c>
      <c r="C193" s="24"/>
      <c r="D193" s="31" t="s">
        <v>312</v>
      </c>
      <c r="E193" s="190" t="s">
        <v>448</v>
      </c>
      <c r="F193" s="84" t="s">
        <v>507</v>
      </c>
      <c r="G193" s="149">
        <f t="shared" si="2"/>
        <v>0</v>
      </c>
      <c r="H193" s="4">
        <f>H194</f>
        <v>0</v>
      </c>
      <c r="I193" s="4"/>
      <c r="J193" s="119"/>
    </row>
    <row r="194" spans="1:10" s="1" customFormat="1" ht="75" hidden="1" x14ac:dyDescent="0.3">
      <c r="A194" s="17" t="s">
        <v>271</v>
      </c>
      <c r="B194" s="14" t="s">
        <v>272</v>
      </c>
      <c r="C194" s="15" t="s">
        <v>273</v>
      </c>
      <c r="D194" s="16" t="s">
        <v>274</v>
      </c>
      <c r="E194" s="190" t="s">
        <v>448</v>
      </c>
      <c r="F194" s="84" t="s">
        <v>508</v>
      </c>
      <c r="G194" s="149">
        <f t="shared" si="2"/>
        <v>0</v>
      </c>
      <c r="H194" s="4"/>
      <c r="I194" s="4"/>
      <c r="J194" s="119"/>
    </row>
    <row r="195" spans="1:10" s="1" customFormat="1" ht="56.25" x14ac:dyDescent="0.3">
      <c r="A195" s="68" t="s">
        <v>360</v>
      </c>
      <c r="B195" s="7" t="s">
        <v>361</v>
      </c>
      <c r="C195" s="26" t="s">
        <v>362</v>
      </c>
      <c r="D195" s="25" t="s">
        <v>363</v>
      </c>
      <c r="E195" s="190" t="s">
        <v>448</v>
      </c>
      <c r="F195" s="84" t="s">
        <v>505</v>
      </c>
      <c r="G195" s="149">
        <f t="shared" si="2"/>
        <v>8978</v>
      </c>
      <c r="H195" s="4"/>
      <c r="I195" s="4">
        <v>8978</v>
      </c>
      <c r="J195" s="119">
        <f>I195</f>
        <v>8978</v>
      </c>
    </row>
    <row r="196" spans="1:10" s="1" customFormat="1" ht="37.5" x14ac:dyDescent="0.3">
      <c r="A196" s="68" t="s">
        <v>576</v>
      </c>
      <c r="B196" s="7" t="s">
        <v>247</v>
      </c>
      <c r="C196" s="7" t="s">
        <v>35</v>
      </c>
      <c r="D196" s="51" t="s">
        <v>248</v>
      </c>
      <c r="E196" s="190" t="s">
        <v>448</v>
      </c>
      <c r="F196" s="84" t="s">
        <v>505</v>
      </c>
      <c r="G196" s="149">
        <f t="shared" si="2"/>
        <v>10000000</v>
      </c>
      <c r="H196" s="4"/>
      <c r="I196" s="4">
        <v>10000000</v>
      </c>
      <c r="J196" s="119">
        <f>I196</f>
        <v>10000000</v>
      </c>
    </row>
    <row r="197" spans="1:10" s="1" customFormat="1" ht="38.25" customHeight="1" x14ac:dyDescent="0.3">
      <c r="A197" s="67" t="s">
        <v>275</v>
      </c>
      <c r="B197" s="7" t="s">
        <v>108</v>
      </c>
      <c r="C197" s="7" t="s">
        <v>276</v>
      </c>
      <c r="D197" s="89" t="s">
        <v>277</v>
      </c>
      <c r="E197" s="190" t="s">
        <v>447</v>
      </c>
      <c r="F197" s="84" t="s">
        <v>506</v>
      </c>
      <c r="G197" s="149">
        <f t="shared" si="2"/>
        <v>8011755</v>
      </c>
      <c r="H197" s="4"/>
      <c r="I197" s="4">
        <v>8011755</v>
      </c>
      <c r="J197" s="119">
        <f>I197</f>
        <v>8011755</v>
      </c>
    </row>
    <row r="198" spans="1:10" s="1" customFormat="1" ht="38.25" customHeight="1" x14ac:dyDescent="0.3">
      <c r="A198" s="67" t="s">
        <v>559</v>
      </c>
      <c r="B198" s="7" t="s">
        <v>560</v>
      </c>
      <c r="C198" s="7" t="s">
        <v>276</v>
      </c>
      <c r="D198" s="89" t="s">
        <v>571</v>
      </c>
      <c r="E198" s="190" t="s">
        <v>447</v>
      </c>
      <c r="F198" s="84" t="s">
        <v>506</v>
      </c>
      <c r="G198" s="149">
        <f t="shared" si="2"/>
        <v>36244</v>
      </c>
      <c r="H198" s="4"/>
      <c r="I198" s="4">
        <v>36244</v>
      </c>
      <c r="J198" s="119">
        <v>36244</v>
      </c>
    </row>
    <row r="199" spans="1:10" s="1" customFormat="1" ht="38.25" customHeight="1" x14ac:dyDescent="0.3">
      <c r="A199" s="67" t="s">
        <v>561</v>
      </c>
      <c r="B199" s="7" t="s">
        <v>567</v>
      </c>
      <c r="C199" s="7" t="s">
        <v>276</v>
      </c>
      <c r="D199" s="89" t="s">
        <v>572</v>
      </c>
      <c r="E199" s="190" t="s">
        <v>447</v>
      </c>
      <c r="F199" s="84" t="s">
        <v>506</v>
      </c>
      <c r="G199" s="149">
        <f t="shared" si="2"/>
        <v>18046</v>
      </c>
      <c r="H199" s="4"/>
      <c r="I199" s="4">
        <v>18046</v>
      </c>
      <c r="J199" s="119">
        <v>18046</v>
      </c>
    </row>
    <row r="200" spans="1:10" s="1" customFormat="1" ht="38.25" customHeight="1" x14ac:dyDescent="0.3">
      <c r="A200" s="67" t="s">
        <v>562</v>
      </c>
      <c r="B200" s="7" t="s">
        <v>568</v>
      </c>
      <c r="C200" s="7" t="s">
        <v>276</v>
      </c>
      <c r="D200" s="89" t="s">
        <v>573</v>
      </c>
      <c r="E200" s="190" t="s">
        <v>447</v>
      </c>
      <c r="F200" s="84" t="s">
        <v>506</v>
      </c>
      <c r="G200" s="149">
        <f t="shared" si="2"/>
        <v>97851</v>
      </c>
      <c r="H200" s="4"/>
      <c r="I200" s="4">
        <v>97851</v>
      </c>
      <c r="J200" s="119">
        <v>97851</v>
      </c>
    </row>
    <row r="201" spans="1:10" s="1" customFormat="1" ht="38.25" customHeight="1" x14ac:dyDescent="0.3">
      <c r="A201" s="67" t="s">
        <v>563</v>
      </c>
      <c r="B201" s="7" t="s">
        <v>569</v>
      </c>
      <c r="C201" s="7" t="s">
        <v>276</v>
      </c>
      <c r="D201" s="89" t="s">
        <v>574</v>
      </c>
      <c r="E201" s="190" t="s">
        <v>447</v>
      </c>
      <c r="F201" s="84" t="s">
        <v>506</v>
      </c>
      <c r="G201" s="149">
        <f t="shared" si="2"/>
        <v>24000</v>
      </c>
      <c r="H201" s="4"/>
      <c r="I201" s="4">
        <v>24000</v>
      </c>
      <c r="J201" s="119">
        <v>24000</v>
      </c>
    </row>
    <row r="202" spans="1:10" s="1" customFormat="1" ht="38.25" customHeight="1" x14ac:dyDescent="0.3">
      <c r="A202" s="67" t="s">
        <v>564</v>
      </c>
      <c r="B202" s="7" t="s">
        <v>570</v>
      </c>
      <c r="C202" s="7" t="s">
        <v>12</v>
      </c>
      <c r="D202" s="89" t="s">
        <v>575</v>
      </c>
      <c r="E202" s="190" t="s">
        <v>446</v>
      </c>
      <c r="F202" s="84" t="s">
        <v>505</v>
      </c>
      <c r="G202" s="149">
        <f t="shared" si="2"/>
        <v>2701196</v>
      </c>
      <c r="H202" s="4"/>
      <c r="I202" s="4">
        <v>2701196</v>
      </c>
      <c r="J202" s="119">
        <v>2701196</v>
      </c>
    </row>
    <row r="203" spans="1:10" s="1" customFormat="1" ht="44.25" hidden="1" customHeight="1" x14ac:dyDescent="0.3">
      <c r="A203" s="67" t="s">
        <v>450</v>
      </c>
      <c r="B203" s="26" t="s">
        <v>251</v>
      </c>
      <c r="C203" s="24"/>
      <c r="D203" s="51" t="s">
        <v>255</v>
      </c>
      <c r="E203" s="190"/>
      <c r="F203" s="167"/>
      <c r="G203" s="149">
        <f>G204</f>
        <v>18664700</v>
      </c>
      <c r="H203" s="4"/>
      <c r="I203" s="62">
        <f>I204</f>
        <v>18664700</v>
      </c>
      <c r="J203" s="131">
        <f>J204</f>
        <v>18664700</v>
      </c>
    </row>
    <row r="204" spans="1:10" ht="75" x14ac:dyDescent="0.3">
      <c r="A204" s="17" t="s">
        <v>449</v>
      </c>
      <c r="B204" s="106" t="s">
        <v>253</v>
      </c>
      <c r="C204" s="106" t="s">
        <v>37</v>
      </c>
      <c r="D204" s="29" t="s">
        <v>256</v>
      </c>
      <c r="E204" s="190" t="s">
        <v>446</v>
      </c>
      <c r="F204" s="84" t="s">
        <v>505</v>
      </c>
      <c r="G204" s="150">
        <f t="shared" ref="G204:G228" si="3">H204+I204</f>
        <v>18664700</v>
      </c>
      <c r="H204" s="63"/>
      <c r="I204" s="64">
        <v>18664700</v>
      </c>
      <c r="J204" s="132">
        <v>18664700</v>
      </c>
    </row>
    <row r="205" spans="1:10" ht="37.5" hidden="1" x14ac:dyDescent="0.3">
      <c r="A205" s="67" t="s">
        <v>95</v>
      </c>
      <c r="B205" s="107" t="s">
        <v>38</v>
      </c>
      <c r="C205" s="107" t="s">
        <v>37</v>
      </c>
      <c r="D205" s="25" t="s">
        <v>92</v>
      </c>
      <c r="E205" s="192"/>
      <c r="F205" s="169"/>
      <c r="G205" s="149">
        <f t="shared" si="3"/>
        <v>0</v>
      </c>
      <c r="H205" s="8"/>
      <c r="I205" s="8"/>
      <c r="J205" s="133"/>
    </row>
    <row r="206" spans="1:10" ht="56.25" hidden="1" x14ac:dyDescent="0.3">
      <c r="A206" s="122" t="s">
        <v>144</v>
      </c>
      <c r="B206" s="107"/>
      <c r="C206" s="90"/>
      <c r="D206" s="108" t="s">
        <v>142</v>
      </c>
      <c r="E206" s="192"/>
      <c r="F206" s="169"/>
      <c r="G206" s="149">
        <f t="shared" si="3"/>
        <v>314535</v>
      </c>
      <c r="H206" s="109">
        <f>SUM(H207:H215)</f>
        <v>0</v>
      </c>
      <c r="I206" s="109">
        <f>SUM(I207:I215)</f>
        <v>314535</v>
      </c>
      <c r="J206" s="134"/>
    </row>
    <row r="207" spans="1:10" ht="75" hidden="1" x14ac:dyDescent="0.3">
      <c r="A207" s="67" t="s">
        <v>145</v>
      </c>
      <c r="B207" s="7" t="s">
        <v>146</v>
      </c>
      <c r="C207" s="7" t="s">
        <v>109</v>
      </c>
      <c r="D207" s="55" t="s">
        <v>143</v>
      </c>
      <c r="E207" s="175" t="s">
        <v>156</v>
      </c>
      <c r="F207" s="84"/>
      <c r="G207" s="149">
        <f t="shared" si="3"/>
        <v>0</v>
      </c>
      <c r="H207" s="8"/>
      <c r="I207" s="8"/>
      <c r="J207" s="133"/>
    </row>
    <row r="208" spans="1:10" ht="75" hidden="1" x14ac:dyDescent="0.3">
      <c r="A208" s="67" t="s">
        <v>145</v>
      </c>
      <c r="B208" s="7" t="s">
        <v>146</v>
      </c>
      <c r="C208" s="7" t="s">
        <v>109</v>
      </c>
      <c r="D208" s="55" t="s">
        <v>143</v>
      </c>
      <c r="E208" s="190" t="s">
        <v>149</v>
      </c>
      <c r="F208" s="167"/>
      <c r="G208" s="149">
        <f t="shared" si="3"/>
        <v>0</v>
      </c>
      <c r="H208" s="8"/>
      <c r="I208" s="8"/>
      <c r="J208" s="133"/>
    </row>
    <row r="209" spans="1:10" ht="75" hidden="1" x14ac:dyDescent="0.3">
      <c r="A209" s="67" t="s">
        <v>145</v>
      </c>
      <c r="B209" s="7" t="s">
        <v>146</v>
      </c>
      <c r="C209" s="56" t="s">
        <v>109</v>
      </c>
      <c r="D209" s="55" t="s">
        <v>143</v>
      </c>
      <c r="E209" s="190" t="s">
        <v>147</v>
      </c>
      <c r="F209" s="167"/>
      <c r="G209" s="149">
        <f t="shared" si="3"/>
        <v>0</v>
      </c>
      <c r="H209" s="5"/>
      <c r="I209" s="8"/>
      <c r="J209" s="133"/>
    </row>
    <row r="210" spans="1:10" ht="75" hidden="1" x14ac:dyDescent="0.3">
      <c r="A210" s="67" t="s">
        <v>145</v>
      </c>
      <c r="B210" s="7" t="s">
        <v>146</v>
      </c>
      <c r="C210" s="56" t="s">
        <v>109</v>
      </c>
      <c r="D210" s="55" t="s">
        <v>143</v>
      </c>
      <c r="E210" s="190" t="s">
        <v>166</v>
      </c>
      <c r="F210" s="167"/>
      <c r="G210" s="149">
        <f t="shared" si="3"/>
        <v>0</v>
      </c>
      <c r="H210" s="5"/>
      <c r="I210" s="8"/>
      <c r="J210" s="133"/>
    </row>
    <row r="211" spans="1:10" ht="75" hidden="1" x14ac:dyDescent="0.3">
      <c r="A211" s="67" t="s">
        <v>145</v>
      </c>
      <c r="B211" s="7" t="s">
        <v>146</v>
      </c>
      <c r="C211" s="56" t="s">
        <v>109</v>
      </c>
      <c r="D211" s="55" t="s">
        <v>143</v>
      </c>
      <c r="E211" s="190" t="s">
        <v>167</v>
      </c>
      <c r="F211" s="167"/>
      <c r="G211" s="149">
        <f t="shared" si="3"/>
        <v>0</v>
      </c>
      <c r="H211" s="5"/>
      <c r="I211" s="8"/>
      <c r="J211" s="133"/>
    </row>
    <row r="212" spans="1:10" ht="75" hidden="1" x14ac:dyDescent="0.3">
      <c r="A212" s="67" t="s">
        <v>145</v>
      </c>
      <c r="B212" s="7" t="s">
        <v>146</v>
      </c>
      <c r="C212" s="56" t="s">
        <v>109</v>
      </c>
      <c r="D212" s="55" t="s">
        <v>143</v>
      </c>
      <c r="E212" s="190" t="s">
        <v>150</v>
      </c>
      <c r="F212" s="167"/>
      <c r="G212" s="149">
        <f t="shared" si="3"/>
        <v>0</v>
      </c>
      <c r="H212" s="5"/>
      <c r="I212" s="8"/>
      <c r="J212" s="133"/>
    </row>
    <row r="213" spans="1:10" ht="75" hidden="1" x14ac:dyDescent="0.3">
      <c r="A213" s="67" t="s">
        <v>145</v>
      </c>
      <c r="B213" s="7" t="s">
        <v>146</v>
      </c>
      <c r="C213" s="56" t="s">
        <v>109</v>
      </c>
      <c r="D213" s="55" t="s">
        <v>143</v>
      </c>
      <c r="E213" s="190" t="s">
        <v>159</v>
      </c>
      <c r="F213" s="167"/>
      <c r="G213" s="149">
        <f t="shared" si="3"/>
        <v>0</v>
      </c>
      <c r="H213" s="5"/>
      <c r="I213" s="8"/>
      <c r="J213" s="133"/>
    </row>
    <row r="214" spans="1:10" ht="37.5" x14ac:dyDescent="0.3">
      <c r="A214" s="67" t="s">
        <v>566</v>
      </c>
      <c r="B214" s="7" t="s">
        <v>185</v>
      </c>
      <c r="C214" s="56" t="s">
        <v>12</v>
      </c>
      <c r="D214" s="55" t="s">
        <v>187</v>
      </c>
      <c r="E214" s="190" t="s">
        <v>446</v>
      </c>
      <c r="F214" s="84" t="s">
        <v>505</v>
      </c>
      <c r="G214" s="149">
        <f t="shared" si="3"/>
        <v>314535</v>
      </c>
      <c r="H214" s="5"/>
      <c r="I214" s="8">
        <v>314535</v>
      </c>
      <c r="J214" s="133">
        <f>I214</f>
        <v>314535</v>
      </c>
    </row>
    <row r="215" spans="1:10" ht="75" hidden="1" x14ac:dyDescent="0.3">
      <c r="A215" s="67" t="s">
        <v>145</v>
      </c>
      <c r="B215" s="7" t="s">
        <v>146</v>
      </c>
      <c r="C215" s="56" t="s">
        <v>109</v>
      </c>
      <c r="D215" s="55" t="s">
        <v>143</v>
      </c>
      <c r="E215" s="190" t="s">
        <v>160</v>
      </c>
      <c r="F215" s="167"/>
      <c r="G215" s="149">
        <f t="shared" si="3"/>
        <v>0</v>
      </c>
      <c r="H215" s="8"/>
      <c r="I215" s="8"/>
      <c r="J215" s="133"/>
    </row>
    <row r="216" spans="1:10" ht="37.5" x14ac:dyDescent="0.3">
      <c r="A216" s="67" t="s">
        <v>565</v>
      </c>
      <c r="B216" s="107" t="s">
        <v>328</v>
      </c>
      <c r="C216" s="107" t="s">
        <v>330</v>
      </c>
      <c r="D216" s="25" t="s">
        <v>332</v>
      </c>
      <c r="E216" s="190" t="s">
        <v>446</v>
      </c>
      <c r="F216" s="84" t="s">
        <v>505</v>
      </c>
      <c r="G216" s="149">
        <f t="shared" si="3"/>
        <v>20197520</v>
      </c>
      <c r="H216" s="8"/>
      <c r="I216" s="8">
        <v>20197520</v>
      </c>
      <c r="J216" s="133"/>
    </row>
    <row r="217" spans="1:10" ht="55.5" customHeight="1" x14ac:dyDescent="0.2">
      <c r="A217" s="122" t="s">
        <v>173</v>
      </c>
      <c r="B217" s="110"/>
      <c r="C217" s="110"/>
      <c r="D217" s="108" t="s">
        <v>39</v>
      </c>
      <c r="E217" s="193"/>
      <c r="F217" s="92"/>
      <c r="G217" s="146">
        <f t="shared" si="3"/>
        <v>398000</v>
      </c>
      <c r="H217" s="10">
        <f>H220+H221+H228+H223+H225+H226</f>
        <v>199000</v>
      </c>
      <c r="I217" s="10">
        <f>I220+I221+I228+I223+I225+I226</f>
        <v>199000</v>
      </c>
      <c r="J217" s="123">
        <f>J225</f>
        <v>199000</v>
      </c>
    </row>
    <row r="218" spans="1:10" ht="18.75" hidden="1" x14ac:dyDescent="0.3">
      <c r="A218" s="67"/>
      <c r="B218" s="86"/>
      <c r="C218" s="86"/>
      <c r="D218" s="86"/>
      <c r="E218" s="181"/>
      <c r="F218" s="163"/>
      <c r="G218" s="149">
        <f t="shared" si="3"/>
        <v>0</v>
      </c>
      <c r="H218" s="10"/>
      <c r="I218" s="86"/>
      <c r="J218" s="135"/>
    </row>
    <row r="219" spans="1:10" ht="56.25" hidden="1" customHeight="1" x14ac:dyDescent="0.2">
      <c r="A219" s="67"/>
      <c r="B219" s="7"/>
      <c r="C219" s="7"/>
      <c r="D219" s="43"/>
      <c r="E219" s="176" t="s">
        <v>40</v>
      </c>
      <c r="F219" s="158"/>
      <c r="G219" s="149">
        <f t="shared" si="3"/>
        <v>0</v>
      </c>
      <c r="H219" s="10">
        <f>H225+H239</f>
        <v>0</v>
      </c>
      <c r="I219" s="4"/>
      <c r="J219" s="119"/>
    </row>
    <row r="220" spans="1:10" ht="18.75" hidden="1" x14ac:dyDescent="0.2">
      <c r="A220" s="67" t="s">
        <v>257</v>
      </c>
      <c r="B220" s="7" t="s">
        <v>258</v>
      </c>
      <c r="C220" s="7" t="s">
        <v>7</v>
      </c>
      <c r="D220" s="57" t="s">
        <v>259</v>
      </c>
      <c r="E220" s="220" t="s">
        <v>428</v>
      </c>
      <c r="F220" s="221" t="s">
        <v>480</v>
      </c>
      <c r="G220" s="149">
        <f t="shared" si="3"/>
        <v>0</v>
      </c>
      <c r="H220" s="4"/>
      <c r="I220" s="4"/>
      <c r="J220" s="119"/>
    </row>
    <row r="221" spans="1:10" ht="56.25" hidden="1" customHeight="1" x14ac:dyDescent="0.2">
      <c r="A221" s="67" t="s">
        <v>334</v>
      </c>
      <c r="B221" s="7" t="s">
        <v>184</v>
      </c>
      <c r="C221" s="7"/>
      <c r="D221" s="57" t="s">
        <v>186</v>
      </c>
      <c r="E221" s="220"/>
      <c r="F221" s="222"/>
      <c r="G221" s="149">
        <f t="shared" si="3"/>
        <v>199000</v>
      </c>
      <c r="H221" s="4">
        <f>H222</f>
        <v>199000</v>
      </c>
      <c r="I221" s="4">
        <f>I222</f>
        <v>0</v>
      </c>
      <c r="J221" s="119"/>
    </row>
    <row r="222" spans="1:10" s="40" customFormat="1" ht="117.75" customHeight="1" x14ac:dyDescent="0.2">
      <c r="A222" s="70" t="s">
        <v>335</v>
      </c>
      <c r="B222" s="111" t="s">
        <v>185</v>
      </c>
      <c r="C222" s="111" t="s">
        <v>12</v>
      </c>
      <c r="D222" s="44" t="s">
        <v>187</v>
      </c>
      <c r="E222" s="220"/>
      <c r="F222" s="223"/>
      <c r="G222" s="149">
        <f t="shared" si="3"/>
        <v>199000</v>
      </c>
      <c r="H222" s="72">
        <v>199000</v>
      </c>
      <c r="I222" s="18"/>
      <c r="J222" s="118"/>
    </row>
    <row r="223" spans="1:10" ht="37.5" hidden="1" x14ac:dyDescent="0.3">
      <c r="A223" s="67" t="s">
        <v>336</v>
      </c>
      <c r="B223" s="7" t="s">
        <v>338</v>
      </c>
      <c r="C223" s="7"/>
      <c r="D223" s="57" t="s">
        <v>341</v>
      </c>
      <c r="E223" s="190"/>
      <c r="F223" s="167"/>
      <c r="G223" s="149">
        <f t="shared" si="3"/>
        <v>0</v>
      </c>
      <c r="H223" s="6">
        <f>H224</f>
        <v>0</v>
      </c>
      <c r="I223" s="6">
        <f>I224</f>
        <v>0</v>
      </c>
      <c r="J223" s="116"/>
    </row>
    <row r="224" spans="1:10" s="40" customFormat="1" ht="75" hidden="1" x14ac:dyDescent="0.3">
      <c r="A224" s="70" t="s">
        <v>337</v>
      </c>
      <c r="B224" s="14" t="s">
        <v>339</v>
      </c>
      <c r="C224" s="14" t="s">
        <v>340</v>
      </c>
      <c r="D224" s="71" t="s">
        <v>342</v>
      </c>
      <c r="E224" s="190" t="s">
        <v>65</v>
      </c>
      <c r="F224" s="167"/>
      <c r="G224" s="149">
        <f t="shared" si="3"/>
        <v>0</v>
      </c>
      <c r="H224" s="72"/>
      <c r="I224" s="18"/>
      <c r="J224" s="118"/>
    </row>
    <row r="225" spans="1:10" ht="56.25" x14ac:dyDescent="0.3">
      <c r="A225" s="67" t="s">
        <v>260</v>
      </c>
      <c r="B225" s="56" t="s">
        <v>261</v>
      </c>
      <c r="C225" s="56" t="s">
        <v>12</v>
      </c>
      <c r="D225" s="43" t="s">
        <v>262</v>
      </c>
      <c r="E225" s="194" t="s">
        <v>451</v>
      </c>
      <c r="F225" s="84" t="s">
        <v>481</v>
      </c>
      <c r="G225" s="149">
        <f t="shared" si="3"/>
        <v>199000</v>
      </c>
      <c r="H225" s="6"/>
      <c r="I225" s="4">
        <v>199000</v>
      </c>
      <c r="J225" s="119">
        <v>199000</v>
      </c>
    </row>
    <row r="226" spans="1:10" ht="56.25" hidden="1" x14ac:dyDescent="0.3">
      <c r="A226" s="67" t="s">
        <v>343</v>
      </c>
      <c r="B226" s="56" t="s">
        <v>317</v>
      </c>
      <c r="C226" s="56" t="s">
        <v>12</v>
      </c>
      <c r="D226" s="25" t="s">
        <v>85</v>
      </c>
      <c r="E226" s="190" t="s">
        <v>351</v>
      </c>
      <c r="F226" s="167"/>
      <c r="G226" s="149">
        <f t="shared" si="3"/>
        <v>0</v>
      </c>
      <c r="H226" s="6"/>
      <c r="I226" s="4"/>
      <c r="J226" s="119"/>
    </row>
    <row r="227" spans="1:10" ht="18.75" hidden="1" customHeight="1" x14ac:dyDescent="0.3">
      <c r="A227" s="67" t="s">
        <v>334</v>
      </c>
      <c r="B227" s="7" t="s">
        <v>184</v>
      </c>
      <c r="C227" s="7"/>
      <c r="D227" s="57" t="s">
        <v>186</v>
      </c>
      <c r="E227" s="194"/>
      <c r="F227" s="167"/>
      <c r="G227" s="149">
        <f t="shared" si="3"/>
        <v>0</v>
      </c>
      <c r="H227" s="4">
        <f>H228</f>
        <v>0</v>
      </c>
      <c r="I227" s="4">
        <f>I228</f>
        <v>0</v>
      </c>
      <c r="J227" s="119"/>
    </row>
    <row r="228" spans="1:10" s="1" customFormat="1" ht="37.5" hidden="1" x14ac:dyDescent="0.3">
      <c r="A228" s="197" t="s">
        <v>335</v>
      </c>
      <c r="B228" s="198" t="s">
        <v>185</v>
      </c>
      <c r="C228" s="198" t="s">
        <v>12</v>
      </c>
      <c r="D228" s="199" t="s">
        <v>187</v>
      </c>
      <c r="E228" s="200" t="s">
        <v>366</v>
      </c>
      <c r="F228" s="170"/>
      <c r="G228" s="149">
        <f t="shared" si="3"/>
        <v>0</v>
      </c>
      <c r="H228" s="72"/>
      <c r="I228" s="18"/>
      <c r="J228" s="118"/>
    </row>
    <row r="229" spans="1:10" s="1" customFormat="1" ht="56.25" x14ac:dyDescent="0.35">
      <c r="A229" s="212" t="s">
        <v>535</v>
      </c>
      <c r="B229" s="110"/>
      <c r="C229" s="110"/>
      <c r="D229" s="213" t="s">
        <v>536</v>
      </c>
      <c r="E229" s="214"/>
      <c r="F229" s="201"/>
      <c r="G229" s="215">
        <f>SUM(H229+I229)</f>
        <v>3027000</v>
      </c>
      <c r="H229" s="216">
        <f>SUM(H230:H237)</f>
        <v>890000</v>
      </c>
      <c r="I229" s="216">
        <f>SUM(I230:I237)</f>
        <v>2137000</v>
      </c>
      <c r="J229" s="216">
        <f>SUM(J230:J237)</f>
        <v>2137000</v>
      </c>
    </row>
    <row r="230" spans="1:10" s="1" customFormat="1" ht="75" x14ac:dyDescent="0.3">
      <c r="A230" s="206" t="s">
        <v>537</v>
      </c>
      <c r="B230" s="207" t="s">
        <v>538</v>
      </c>
      <c r="C230" s="207" t="s">
        <v>109</v>
      </c>
      <c r="D230" s="208" t="s">
        <v>539</v>
      </c>
      <c r="E230" s="218" t="s">
        <v>540</v>
      </c>
      <c r="F230" s="201" t="s">
        <v>580</v>
      </c>
      <c r="G230" s="202">
        <f>H230+I230</f>
        <v>100000</v>
      </c>
      <c r="H230" s="203"/>
      <c r="I230" s="204">
        <v>100000</v>
      </c>
      <c r="J230" s="205">
        <f>I230</f>
        <v>100000</v>
      </c>
    </row>
    <row r="231" spans="1:10" s="1" customFormat="1" ht="75" x14ac:dyDescent="0.3">
      <c r="A231" s="67" t="s">
        <v>537</v>
      </c>
      <c r="B231" s="56" t="s">
        <v>538</v>
      </c>
      <c r="C231" s="56" t="s">
        <v>109</v>
      </c>
      <c r="D231" s="208" t="s">
        <v>539</v>
      </c>
      <c r="E231" s="219" t="s">
        <v>541</v>
      </c>
      <c r="F231" s="201" t="s">
        <v>581</v>
      </c>
      <c r="G231" s="202">
        <f t="shared" ref="G231:G237" si="4">H231+I231</f>
        <v>200000</v>
      </c>
      <c r="H231" s="203">
        <v>200000</v>
      </c>
      <c r="I231" s="204"/>
      <c r="J231" s="205">
        <f t="shared" ref="J231:J237" si="5">I231</f>
        <v>0</v>
      </c>
    </row>
    <row r="232" spans="1:10" s="1" customFormat="1" ht="75" x14ac:dyDescent="0.3">
      <c r="A232" s="67" t="s">
        <v>537</v>
      </c>
      <c r="B232" s="56" t="s">
        <v>538</v>
      </c>
      <c r="C232" s="56" t="s">
        <v>109</v>
      </c>
      <c r="D232" s="208" t="s">
        <v>539</v>
      </c>
      <c r="E232" s="219" t="s">
        <v>542</v>
      </c>
      <c r="F232" s="201" t="s">
        <v>582</v>
      </c>
      <c r="G232" s="202">
        <f t="shared" si="4"/>
        <v>300000</v>
      </c>
      <c r="H232" s="203">
        <v>300000</v>
      </c>
      <c r="I232" s="204"/>
      <c r="J232" s="205">
        <f t="shared" si="5"/>
        <v>0</v>
      </c>
    </row>
    <row r="233" spans="1:10" s="1" customFormat="1" ht="75" x14ac:dyDescent="0.3">
      <c r="A233" s="67" t="s">
        <v>537</v>
      </c>
      <c r="B233" s="56" t="s">
        <v>538</v>
      </c>
      <c r="C233" s="56" t="s">
        <v>109</v>
      </c>
      <c r="D233" s="208" t="s">
        <v>539</v>
      </c>
      <c r="E233" s="219" t="s">
        <v>543</v>
      </c>
      <c r="F233" s="201" t="s">
        <v>583</v>
      </c>
      <c r="G233" s="202">
        <f t="shared" si="4"/>
        <v>100000</v>
      </c>
      <c r="H233" s="203">
        <v>100000</v>
      </c>
      <c r="I233" s="204"/>
      <c r="J233" s="205">
        <f t="shared" si="5"/>
        <v>0</v>
      </c>
    </row>
    <row r="234" spans="1:10" s="1" customFormat="1" ht="75" x14ac:dyDescent="0.3">
      <c r="A234" s="67" t="s">
        <v>537</v>
      </c>
      <c r="B234" s="56" t="s">
        <v>538</v>
      </c>
      <c r="C234" s="56" t="s">
        <v>109</v>
      </c>
      <c r="D234" s="208" t="s">
        <v>539</v>
      </c>
      <c r="E234" s="219" t="s">
        <v>544</v>
      </c>
      <c r="F234" s="201" t="s">
        <v>584</v>
      </c>
      <c r="G234" s="202">
        <f t="shared" si="4"/>
        <v>150000</v>
      </c>
      <c r="H234" s="203">
        <v>150000</v>
      </c>
      <c r="I234" s="204"/>
      <c r="J234" s="205">
        <f t="shared" si="5"/>
        <v>0</v>
      </c>
    </row>
    <row r="235" spans="1:10" s="1" customFormat="1" ht="75" x14ac:dyDescent="0.3">
      <c r="A235" s="67" t="s">
        <v>537</v>
      </c>
      <c r="B235" s="56" t="s">
        <v>538</v>
      </c>
      <c r="C235" s="56" t="s">
        <v>109</v>
      </c>
      <c r="D235" s="208" t="s">
        <v>539</v>
      </c>
      <c r="E235" s="219" t="s">
        <v>545</v>
      </c>
      <c r="F235" s="201" t="s">
        <v>585</v>
      </c>
      <c r="G235" s="202">
        <f t="shared" si="4"/>
        <v>677000</v>
      </c>
      <c r="H235" s="203"/>
      <c r="I235" s="204">
        <v>677000</v>
      </c>
      <c r="J235" s="205">
        <f t="shared" si="5"/>
        <v>677000</v>
      </c>
    </row>
    <row r="236" spans="1:10" s="1" customFormat="1" ht="75" x14ac:dyDescent="0.3">
      <c r="A236" s="67" t="s">
        <v>537</v>
      </c>
      <c r="B236" s="56" t="s">
        <v>538</v>
      </c>
      <c r="C236" s="56" t="s">
        <v>109</v>
      </c>
      <c r="D236" s="208" t="s">
        <v>539</v>
      </c>
      <c r="E236" s="219" t="s">
        <v>546</v>
      </c>
      <c r="F236" s="201" t="s">
        <v>586</v>
      </c>
      <c r="G236" s="202">
        <f t="shared" si="4"/>
        <v>1200000</v>
      </c>
      <c r="H236" s="203">
        <v>140000</v>
      </c>
      <c r="I236" s="204">
        <v>1060000</v>
      </c>
      <c r="J236" s="205">
        <f t="shared" si="5"/>
        <v>1060000</v>
      </c>
    </row>
    <row r="237" spans="1:10" s="1" customFormat="1" ht="75" x14ac:dyDescent="0.3">
      <c r="A237" s="209" t="s">
        <v>537</v>
      </c>
      <c r="B237" s="210" t="s">
        <v>538</v>
      </c>
      <c r="C237" s="210" t="s">
        <v>109</v>
      </c>
      <c r="D237" s="211" t="s">
        <v>539</v>
      </c>
      <c r="E237" s="217" t="s">
        <v>547</v>
      </c>
      <c r="F237" s="201" t="s">
        <v>587</v>
      </c>
      <c r="G237" s="202">
        <f t="shared" si="4"/>
        <v>300000</v>
      </c>
      <c r="H237" s="203"/>
      <c r="I237" s="204">
        <v>300000</v>
      </c>
      <c r="J237" s="205">
        <f t="shared" si="5"/>
        <v>300000</v>
      </c>
    </row>
    <row r="238" spans="1:10" s="35" customFormat="1" ht="34.9" customHeight="1" thickBot="1" x14ac:dyDescent="0.35">
      <c r="A238" s="136"/>
      <c r="B238" s="137"/>
      <c r="C238" s="137"/>
      <c r="D238" s="138" t="s">
        <v>374</v>
      </c>
      <c r="E238" s="195"/>
      <c r="F238" s="171"/>
      <c r="G238" s="153">
        <f>H238+I238</f>
        <v>231086086</v>
      </c>
      <c r="H238" s="139">
        <f>H13+H67+H73+H97+H132+H136+H142+H154+H186+H217+H229</f>
        <v>142704531</v>
      </c>
      <c r="I238" s="139">
        <f>I13+I67+I73+I97+I132+I136+I142+I154+I186+I217+I229</f>
        <v>88381555</v>
      </c>
      <c r="J238" s="140">
        <f>J13+J73+J97+J154+J186+J217+J229</f>
        <v>67255213</v>
      </c>
    </row>
    <row r="239" spans="1:10" x14ac:dyDescent="0.2">
      <c r="D239" s="45"/>
    </row>
    <row r="241" spans="1:12" s="35" customFormat="1" ht="21.75" customHeight="1" x14ac:dyDescent="0.3">
      <c r="A241" s="69"/>
      <c r="B241" s="35" t="s">
        <v>51</v>
      </c>
      <c r="C241" s="58"/>
      <c r="E241" s="173"/>
      <c r="F241" s="148"/>
      <c r="G241" s="148"/>
      <c r="H241" s="59"/>
      <c r="I241" s="35" t="s">
        <v>364</v>
      </c>
    </row>
    <row r="242" spans="1:12" s="35" customFormat="1" ht="18.75" x14ac:dyDescent="0.3">
      <c r="A242" s="69"/>
      <c r="E242" s="173"/>
      <c r="F242" s="148"/>
      <c r="G242" s="148"/>
    </row>
    <row r="243" spans="1:12" s="35" customFormat="1" ht="24" customHeight="1" x14ac:dyDescent="0.3">
      <c r="A243" s="69"/>
      <c r="B243" s="224" t="s">
        <v>64</v>
      </c>
      <c r="C243" s="224"/>
      <c r="D243" s="224"/>
      <c r="E243" s="173"/>
      <c r="F243" s="148"/>
      <c r="G243" s="148"/>
      <c r="I243" s="35" t="s">
        <v>365</v>
      </c>
      <c r="K243" s="60"/>
      <c r="L243" s="60"/>
    </row>
    <row r="245" spans="1:12" hidden="1" x14ac:dyDescent="0.2"/>
    <row r="249" spans="1:12" x14ac:dyDescent="0.2">
      <c r="H249" s="33">
        <v>26122640</v>
      </c>
    </row>
    <row r="250" spans="1:12" x14ac:dyDescent="0.2">
      <c r="H250" s="156">
        <f>H238-H249</f>
        <v>116581891</v>
      </c>
    </row>
  </sheetData>
  <sheetProtection selectLockedCells="1" selectUnlockedCells="1"/>
  <mergeCells count="25">
    <mergeCell ref="E98:E104"/>
    <mergeCell ref="F98:F104"/>
    <mergeCell ref="H5:J6"/>
    <mergeCell ref="A7:J7"/>
    <mergeCell ref="A8:J8"/>
    <mergeCell ref="A10:A11"/>
    <mergeCell ref="B10:B11"/>
    <mergeCell ref="C10:C11"/>
    <mergeCell ref="D10:D11"/>
    <mergeCell ref="E10:E11"/>
    <mergeCell ref="H10:H11"/>
    <mergeCell ref="I10:J10"/>
    <mergeCell ref="E39:E41"/>
    <mergeCell ref="F39:F41"/>
    <mergeCell ref="F10:F11"/>
    <mergeCell ref="G10:G11"/>
    <mergeCell ref="E220:E222"/>
    <mergeCell ref="F220:F222"/>
    <mergeCell ref="B243:D243"/>
    <mergeCell ref="E105:E108"/>
    <mergeCell ref="F105:F108"/>
    <mergeCell ref="E110:E112"/>
    <mergeCell ref="F110:F112"/>
    <mergeCell ref="E147:E153"/>
    <mergeCell ref="F147:F153"/>
  </mergeCells>
  <phoneticPr fontId="40" type="noConversion"/>
  <printOptions horizontalCentered="1"/>
  <pageMargins left="0.62992125984251968" right="0.27559055118110237" top="0.43307086614173229" bottom="0.35433070866141736" header="0.31496062992125984" footer="0.51181102362204722"/>
  <pageSetup paperSize="9" scale="34" firstPageNumber="0" fitToHeight="3" orientation="portrait" verticalDpi="300" r:id="rId1"/>
  <headerFooter differentFirst="1" alignWithMargins="0">
    <oddHeader>&amp;RПродовження додатка</oddHeader>
  </headerFooter>
  <rowBreaks count="1" manualBreakCount="1">
    <brk id="244" max="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Лист1 (3)</vt:lpstr>
      <vt:lpstr>'Лист1 (3)'!Заголовки_для_печати</vt:lpstr>
      <vt:lpstr>'Лист1 (3)'!Область_печати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Irina</dc:creator>
  <cp:lastModifiedBy>Пользователь Windows</cp:lastModifiedBy>
  <cp:lastPrinted>2019-02-07T07:21:20Z</cp:lastPrinted>
  <dcterms:created xsi:type="dcterms:W3CDTF">2016-01-05T10:54:52Z</dcterms:created>
  <dcterms:modified xsi:type="dcterms:W3CDTF">2021-09-16T12:14:29Z</dcterms:modified>
</cp:coreProperties>
</file>